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nnypaolabetancourtrojas/Documents/FENOGE/AIRE/SONDEO AIRE/"/>
    </mc:Choice>
  </mc:AlternateContent>
  <xr:revisionPtr revIDLastSave="0" documentId="13_ncr:1_{AC79CED2-2BF6-FE47-8BA1-AFE6A6532FF5}" xr6:coauthVersionLast="47" xr6:coauthVersionMax="47" xr10:uidLastSave="{00000000-0000-0000-0000-000000000000}"/>
  <bookViews>
    <workbookView xWindow="0" yWindow="500" windowWidth="28800" windowHeight="15720" xr2:uid="{3EA329A5-1468-4999-B5B7-4C3F2887788F}"/>
  </bookViews>
  <sheets>
    <sheet name="1. Formato cotización" sheetId="3" r:id="rId1"/>
    <sheet name="2. APU's" sheetId="6" r:id="rId2"/>
    <sheet name="2.1 Tipo I" sheetId="9" r:id="rId3"/>
    <sheet name="2.2 Tipo II" sheetId="10" r:id="rId4"/>
    <sheet name="3. Sugerencias" sheetId="8" r:id="rId5"/>
  </sheets>
  <definedNames>
    <definedName name="_xlnm.Print_Area" localSheetId="0">'1. Formato cotización'!$A$1:$H$18</definedName>
    <definedName name="_xlnm.Print_Area" localSheetId="1">'2. APU''s'!$A$1:$F$27</definedName>
    <definedName name="_xlnm.Print_Area" localSheetId="4">'3. Sugerencias'!$A$1:$D$21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4" i="10" l="1"/>
  <c r="K56" i="10"/>
  <c r="J56" i="10"/>
  <c r="K57" i="10"/>
  <c r="K59" i="10" s="1"/>
  <c r="K57" i="9"/>
  <c r="K53" i="9"/>
  <c r="K59" i="9"/>
  <c r="J64" i="9"/>
  <c r="J56" i="9"/>
  <c r="K56" i="9" s="1"/>
  <c r="J55" i="10"/>
  <c r="K55" i="10" s="1"/>
  <c r="J52" i="10"/>
  <c r="K52" i="10" s="1"/>
  <c r="J51" i="10"/>
  <c r="K51" i="10" s="1"/>
  <c r="K53" i="10" s="1"/>
  <c r="J48" i="10"/>
  <c r="K48" i="10" s="1"/>
  <c r="K49" i="10" s="1"/>
  <c r="J45" i="10"/>
  <c r="K45" i="10" s="1"/>
  <c r="J44" i="10"/>
  <c r="K44" i="10" s="1"/>
  <c r="K46" i="10" s="1"/>
  <c r="J41" i="10"/>
  <c r="K41" i="10" s="1"/>
  <c r="K42" i="10" s="1"/>
  <c r="J38" i="10"/>
  <c r="K38" i="10" s="1"/>
  <c r="K39" i="10" s="1"/>
  <c r="J35" i="10"/>
  <c r="K35" i="10" s="1"/>
  <c r="K36" i="10" s="1"/>
  <c r="J32" i="10"/>
  <c r="K32" i="10" s="1"/>
  <c r="K33" i="10" s="1"/>
  <c r="J29" i="10"/>
  <c r="K29" i="10" s="1"/>
  <c r="K30" i="10" s="1"/>
  <c r="J26" i="10"/>
  <c r="K26" i="10" s="1"/>
  <c r="K27" i="10" s="1"/>
  <c r="J23" i="10"/>
  <c r="K23" i="10" s="1"/>
  <c r="K24" i="10" s="1"/>
  <c r="J20" i="10"/>
  <c r="K20" i="10" s="1"/>
  <c r="J19" i="10"/>
  <c r="K19" i="10" s="1"/>
  <c r="J18" i="10"/>
  <c r="K18" i="10" s="1"/>
  <c r="K21" i="10" s="1"/>
  <c r="J15" i="10"/>
  <c r="K15" i="10" s="1"/>
  <c r="J14" i="10"/>
  <c r="K14" i="10" s="1"/>
  <c r="K16" i="10" s="1"/>
  <c r="J11" i="10"/>
  <c r="K11" i="10" s="1"/>
  <c r="J10" i="10"/>
  <c r="K10" i="10" s="1"/>
  <c r="J9" i="10"/>
  <c r="K9" i="10" s="1"/>
  <c r="J8" i="10"/>
  <c r="K8" i="10" s="1"/>
  <c r="J7" i="10"/>
  <c r="K7" i="10" s="1"/>
  <c r="K12" i="10" s="1"/>
  <c r="J55" i="9"/>
  <c r="K55" i="9" s="1"/>
  <c r="J52" i="9"/>
  <c r="K52" i="9" s="1"/>
  <c r="J51" i="9"/>
  <c r="K51" i="9" s="1"/>
  <c r="J48" i="9"/>
  <c r="K48" i="9" s="1"/>
  <c r="K49" i="9"/>
  <c r="J45" i="9"/>
  <c r="K45" i="9" s="1"/>
  <c r="J44" i="9"/>
  <c r="K44" i="9" s="1"/>
  <c r="K46" i="9" s="1"/>
  <c r="J41" i="9"/>
  <c r="K41" i="9" s="1"/>
  <c r="K42" i="9"/>
  <c r="J38" i="9"/>
  <c r="K38" i="9" s="1"/>
  <c r="K39" i="9" s="1"/>
  <c r="J35" i="9"/>
  <c r="K35" i="9" s="1"/>
  <c r="K36" i="9" s="1"/>
  <c r="J32" i="9"/>
  <c r="K32" i="9" s="1"/>
  <c r="K33" i="9" s="1"/>
  <c r="J29" i="9"/>
  <c r="K29" i="9" s="1"/>
  <c r="K30" i="9" s="1"/>
  <c r="J26" i="9"/>
  <c r="K26" i="9" s="1"/>
  <c r="K27" i="9"/>
  <c r="J23" i="9"/>
  <c r="K23" i="9" s="1"/>
  <c r="K24" i="9"/>
  <c r="J20" i="9"/>
  <c r="K20" i="9" s="1"/>
  <c r="J19" i="9"/>
  <c r="K19" i="9" s="1"/>
  <c r="J18" i="9"/>
  <c r="K18" i="9" s="1"/>
  <c r="K21" i="9" s="1"/>
  <c r="J15" i="9"/>
  <c r="K15" i="9" s="1"/>
  <c r="J14" i="9"/>
  <c r="K14" i="9" s="1"/>
  <c r="K16" i="9" s="1"/>
  <c r="J11" i="9"/>
  <c r="K11" i="9" s="1"/>
  <c r="J10" i="9"/>
  <c r="K10" i="9" s="1"/>
  <c r="J9" i="9"/>
  <c r="K9" i="9" s="1"/>
  <c r="J8" i="9"/>
  <c r="K8" i="9" s="1"/>
  <c r="J7" i="9"/>
  <c r="K7" i="9" s="1"/>
  <c r="K12" i="9" s="1"/>
  <c r="I6" i="9"/>
  <c r="H6" i="9"/>
  <c r="G6" i="9"/>
  <c r="F6" i="9"/>
  <c r="F14" i="6"/>
  <c r="F15" i="6"/>
  <c r="F16" i="6"/>
  <c r="F17" i="6"/>
  <c r="F18" i="6"/>
  <c r="B17" i="6"/>
  <c r="B16" i="6"/>
  <c r="A20" i="6"/>
  <c r="B23" i="6" s="1"/>
  <c r="F23" i="6"/>
  <c r="F24" i="6"/>
  <c r="B15" i="6"/>
  <c r="A2" i="10" s="1"/>
  <c r="B14" i="6"/>
  <c r="A2" i="9" s="1"/>
  <c r="B7" i="6"/>
  <c r="A4" i="6"/>
  <c r="F7" i="6"/>
  <c r="F8" i="6"/>
  <c r="K60" i="10" l="1"/>
  <c r="K60" i="9"/>
  <c r="K63" i="10" l="1"/>
  <c r="K66" i="10" s="1"/>
  <c r="K62" i="10"/>
  <c r="K61" i="10"/>
  <c r="K64" i="10" s="1"/>
  <c r="K65" i="10" s="1"/>
  <c r="K70" i="10" s="1"/>
  <c r="K63" i="9"/>
  <c r="K66" i="9" s="1"/>
  <c r="K62" i="9"/>
  <c r="K61" i="9"/>
  <c r="K64" i="9" s="1"/>
  <c r="K65" i="9" s="1"/>
  <c r="K70" i="9" s="1"/>
  <c r="E17" i="3"/>
  <c r="E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tc={D7CB532F-0C97-414F-8029-747034961646}</author>
  </authors>
  <commentList>
    <comment ref="B6" authorId="0" shapeId="0" xr:uid="{D7CB532F-0C97-414F-8029-74703496164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Pongamos una pestaña donde les solicitemos incluir los datos del cotizante: nombre, identificación, representante legal, cédula, correo y télefono</t>
      </text>
    </comment>
  </commentList>
</comments>
</file>

<file path=xl/sharedStrings.xml><?xml version="1.0" encoding="utf-8"?>
<sst xmlns="http://schemas.openxmlformats.org/spreadsheetml/2006/main" count="286" uniqueCount="145">
  <si>
    <t xml:space="preserve">Anexo 3- Formato de cotización </t>
  </si>
  <si>
    <t>Nombre o Razon Social</t>
  </si>
  <si>
    <t>Correo Electrónico</t>
  </si>
  <si>
    <t>Identificación (Cédula, NIT u Otro).</t>
  </si>
  <si>
    <t xml:space="preserve">Nombre del Representante Legal			</t>
  </si>
  <si>
    <t>Teléfono</t>
  </si>
  <si>
    <t>Identificación del Representante Legal</t>
  </si>
  <si>
    <t>Instrucciones para el diligenciamiento:</t>
  </si>
  <si>
    <t>COMPONENTE</t>
  </si>
  <si>
    <t>ÍTEM</t>
  </si>
  <si>
    <t>SERVICIOS A COTIZAR</t>
  </si>
  <si>
    <t>CANTIDAD</t>
  </si>
  <si>
    <t>VALOR UNITARIO</t>
  </si>
  <si>
    <t>VALOR TOTAL</t>
  </si>
  <si>
    <t>VALOR / Usuario</t>
  </si>
  <si>
    <t>Observaciones (Incluir las consideraciones que le parezcan pertinentes para la ejecución de la actividad)</t>
  </si>
  <si>
    <t>Componente No. 1</t>
  </si>
  <si>
    <t>Estrategia de sensibilización, difusión y promoción</t>
  </si>
  <si>
    <t>Componente No. 2</t>
  </si>
  <si>
    <t>Priorización y selección de beneficiarios.</t>
  </si>
  <si>
    <t>Componente No. 3</t>
  </si>
  <si>
    <t>3.1</t>
  </si>
  <si>
    <t>Adquisición, suministro y disponibilidad de equipos y 
materiales eléctricos Usuario Tipo I</t>
  </si>
  <si>
    <t>3.2</t>
  </si>
  <si>
    <t>Adquisición, suministro y disponibilidad de equipos y 
materiales eléctricos Usuario Tipo II</t>
  </si>
  <si>
    <t>3.3</t>
  </si>
  <si>
    <t>Implementación de las instalaciones Usuario Tipo I</t>
  </si>
  <si>
    <t>3.4</t>
  </si>
  <si>
    <t>Implementación de las instalaciones Usuario Tipo II</t>
  </si>
  <si>
    <t>Componente No. 4</t>
  </si>
  <si>
    <t xml:space="preserve">Disposición final </t>
  </si>
  <si>
    <t>Componente No. 5</t>
  </si>
  <si>
    <t>Informe final de gestión</t>
  </si>
  <si>
    <t>Sub Total</t>
  </si>
  <si>
    <t>TOTAL</t>
  </si>
  <si>
    <t>Análisis de precios unitarios</t>
  </si>
  <si>
    <t>Ítem</t>
  </si>
  <si>
    <t>Descripción</t>
  </si>
  <si>
    <t>Unidad</t>
  </si>
  <si>
    <t>Precio Unitario [COP]</t>
  </si>
  <si>
    <t>Cantidad</t>
  </si>
  <si>
    <t>Subtotal [COP]</t>
  </si>
  <si>
    <t>GLB</t>
  </si>
  <si>
    <t>Total</t>
  </si>
  <si>
    <t>Adquisición, suministro y disponibilidad de equipos y 
materiales eléctricos Usuario</t>
  </si>
  <si>
    <t>Columna1</t>
  </si>
  <si>
    <t>Columna2</t>
  </si>
  <si>
    <t>Columna3</t>
  </si>
  <si>
    <t>Columna4</t>
  </si>
  <si>
    <t>Columna5</t>
  </si>
  <si>
    <t>Columna6</t>
  </si>
  <si>
    <t>2.1</t>
  </si>
  <si>
    <t>Und</t>
  </si>
  <si>
    <t>2.2</t>
  </si>
  <si>
    <t>2.3</t>
  </si>
  <si>
    <t>2.4</t>
  </si>
  <si>
    <t>*Recuerde que no debe contemplar el valor del IVA en la cotización debido a que se incluyó en el componente 1 la actividad del trámite de incentivos tributarios de la Ley 1715 de 2014.
NOTA
Los valores a cotizar deberán incluir todos los costos directos e indirectos y la totalidad de tributos del orden municipal, departamentaL, distrital y/o nacional a que haya lugar.</t>
  </si>
  <si>
    <t>ITEM</t>
  </si>
  <si>
    <t>ACTIVIDAD</t>
  </si>
  <si>
    <t>UND.</t>
  </si>
  <si>
    <t>CANT.in</t>
  </si>
  <si>
    <t>CANT.</t>
  </si>
  <si>
    <t>COSTO TOTAL</t>
  </si>
  <si>
    <t>VR. UNITARIO</t>
  </si>
  <si>
    <t>VR. TOTAL</t>
  </si>
  <si>
    <t>MATERIALES</t>
  </si>
  <si>
    <t>MANO DE OBRA</t>
  </si>
  <si>
    <t>E &amp; H</t>
  </si>
  <si>
    <t>TRANSPORTE</t>
  </si>
  <si>
    <t>RED DE BAJA TENSIÓN A 220/120 VOLTIOS</t>
  </si>
  <si>
    <t>CONDUCTORES</t>
  </si>
  <si>
    <t>SUMINISTRO E INSTALACIÓN ALAMBRE No. 12 AWG - BLANCO</t>
  </si>
  <si>
    <t>mls</t>
  </si>
  <si>
    <t>SUMINISTRO E INSTALACIÓN ALAMBRE No. 12 AWG - ROJO</t>
  </si>
  <si>
    <t>SUMINISTRO E INSTALACIÓN ALAMBRE No. 10 AWG - VERDE</t>
  </si>
  <si>
    <t>SUMINISTRO E INSTALACIÓN ALAMBRE No. 10 AWG - BLANCO</t>
  </si>
  <si>
    <t>SUMINISTRO E INSTALACIÓN ALAMBRE No. 10 AWG - ROJO</t>
  </si>
  <si>
    <t>SUBTOTAL ALAMBRES</t>
  </si>
  <si>
    <t>BREAKERS</t>
  </si>
  <si>
    <t>SUMISTRO E INSTALACIÓN DE BREAKERS DE 15 AMP</t>
  </si>
  <si>
    <t>SUMISTRO E INSTALACIÓN DE BREAKERS DE 20 AMP</t>
  </si>
  <si>
    <t>SUBTOTAL BREAKERS</t>
  </si>
  <si>
    <t>CAJAS GALVANIZADAS</t>
  </si>
  <si>
    <t>SUMINISTRO E  INSTALACIÓN DE CAJAS GALVANIZADAS 5800</t>
  </si>
  <si>
    <t xml:space="preserve">Und </t>
  </si>
  <si>
    <t>SUMINISTRO E INSTALACIÓN DE CAJAS GALVANIZADAS OCTOGONALES</t>
  </si>
  <si>
    <t xml:space="preserve"> SUMINISTRO E INSTALACIÓN DE TAPA GALVANIZADA PARA CAJA 5800</t>
  </si>
  <si>
    <t>SUBTOTAL CAJAS GALVANIZADAS</t>
  </si>
  <si>
    <t>CURVAS EMT TIPO PESADO</t>
  </si>
  <si>
    <t>SUMINISTRO E INSTALACIÓN DE CURVAS EMT DE 3/4" TIPO PESADO</t>
  </si>
  <si>
    <t>SUBTOTAL EMT TIPO PESADO</t>
  </si>
  <si>
    <t xml:space="preserve">GRAPAS GALVANIZADAS </t>
  </si>
  <si>
    <t>SUMINISTRO E INSTALACIÓN DE GRAPAS GALVANIZADAS DE 3/4"</t>
  </si>
  <si>
    <t>SUBTOTAL GRAPAS GALVANIZADAS</t>
  </si>
  <si>
    <t>INTERRUPTORES</t>
  </si>
  <si>
    <t>SUMINISTRO E INSTALACIÓN DE INTERRUPTO SENCILLO</t>
  </si>
  <si>
    <t>SUBTOTAL INTERRUPTORES</t>
  </si>
  <si>
    <t>ROSETA DE LOZA</t>
  </si>
  <si>
    <t>SUMINISTRO E INSTALACIÓN ROSETA DE LOZA</t>
  </si>
  <si>
    <t>SUBTOTAL ROSETAS</t>
  </si>
  <si>
    <t xml:space="preserve">SISTEMA DE PUESTA A TIERRA </t>
  </si>
  <si>
    <t>SUMINISTRO E INSTALACIÓN DE SITEMA DE PUESTA A TIERRA</t>
  </si>
  <si>
    <t>SUBTOTAL SISTEMA DE PUESTA A TIERRA</t>
  </si>
  <si>
    <t>TABLERO DE CIRCUITOS</t>
  </si>
  <si>
    <t>SUMINISTRO E INSTALACIÓN TABLERO DE 4 CIRCUITOS</t>
  </si>
  <si>
    <t>SUBTOTAL TABLERO DE CIRCUITOS</t>
  </si>
  <si>
    <t>TERMINALES EMT</t>
  </si>
  <si>
    <t>SUMINISTRO E INSTALACIÓN TERMINAL EMT DE 3/4"</t>
  </si>
  <si>
    <t>SUBTOTAL TERMINALES EMT</t>
  </si>
  <si>
    <t xml:space="preserve">TOMA CORRIENTE </t>
  </si>
  <si>
    <t>SUMINISTRO E INSTALACIÓN TOMA CORRIENTE DOBLE CON POLO A TIERRA</t>
  </si>
  <si>
    <t>SUMINISTRO E INSTALACIÓN TOMA GFCI CON POLO A TIERRA</t>
  </si>
  <si>
    <t>SUBTOTAL TOMA CORRIENTE</t>
  </si>
  <si>
    <t>TUBO EMT TIPO PESADO</t>
  </si>
  <si>
    <t>SUMINISTRO E INSTALACIÓN DE TUBO EMT DE 3/4" TIPO PESADO</t>
  </si>
  <si>
    <t>SUBTOTAL TUBO EMT TIPO PESADO</t>
  </si>
  <si>
    <t>CONEXIÓN MEDIDOR A TABLERO</t>
  </si>
  <si>
    <t>SUMINISTRO E INSTALACIÓN ALAMBRE 8 AWG AZUL- ACOMETIDA MEDIDOR/TABLERO</t>
  </si>
  <si>
    <t>SUMINISTRO E INSTALACIÓN ALAMBRE 8 AWG BLANCO- ACOMETIDA MEDIDOR/TABLERO</t>
  </si>
  <si>
    <t>SUBTOTAL CONEXIÓN MEDIDOR A TABLERO</t>
  </si>
  <si>
    <t>CERTIFICADO RETIE</t>
  </si>
  <si>
    <t>DISEÑOS Y PLANOS FINALES</t>
  </si>
  <si>
    <t>SUBTOTAL CERTIFICADO RETIE</t>
  </si>
  <si>
    <t>TOTAL  INSTALACIONES INTERNAS DOMICILIARIAS</t>
  </si>
  <si>
    <t>VALOR TOTAL COSTOS DIRECTOS</t>
  </si>
  <si>
    <t>ADMINISTRACIÓN</t>
  </si>
  <si>
    <t>IMPREVISTOS</t>
  </si>
  <si>
    <t>UTILIDAD</t>
  </si>
  <si>
    <t>Nota: Incluir los porcentajes de AIU.</t>
  </si>
  <si>
    <t>VALOR TOTAL COSTOS DIRECTOS E INDIRECTOS REDONDEADO</t>
  </si>
  <si>
    <t>IVA</t>
  </si>
  <si>
    <t>VALOR POR USUARIO</t>
  </si>
  <si>
    <t>Referencia:  Invitación a Cotizar No. SIP-011-2022-FENOGE</t>
  </si>
  <si>
    <t>Nombre o Razon Social:</t>
  </si>
  <si>
    <t>Correo Electrónico:</t>
  </si>
  <si>
    <t>Identificación (Cédula, NIT u Otro):</t>
  </si>
  <si>
    <t>Nombre del Representante Legal:</t>
  </si>
  <si>
    <t>Teléfono:</t>
  </si>
  <si>
    <t>Identificación del Representante Legal:</t>
  </si>
  <si>
    <t>1. El proponente podrá incluir la experiencia que considere pertinente que podrá ser tenida en cuenta en el eventual proceso de selección, diferente a la establecida en el documento de solicitud de cotizaciones.</t>
  </si>
  <si>
    <t>DESCRIPCIÓN</t>
  </si>
  <si>
    <t>OBSERVACIONES</t>
  </si>
  <si>
    <t>NOTA: Se aclara que esta información será relevante para la construcción de experiencia de las firmas al realizar los TCC.</t>
  </si>
  <si>
    <t>Referencia:  Invitación a Cotizar No. SIP-005-2023-FENOGE</t>
  </si>
  <si>
    <t>1. El cotizante deberá diligenciar en su totalidad la los espacios amarillos de la pestaña
2. Para cotizar deberá tener en cuenta el valor de los bienes, servicios y obras considerando la totalidad de requisitos, condiciones, obligaciones, especificaciones técnicas, entre otras
3. El cotizante deberá tener en cuenta todos los tributos a que haya lugar, incluyendo los tributos municipales, departamentales y nacionales, y todas las contribuciones y estampillas e impuestos de acuerdo con el tipo de contrato, el objeto y el lugar de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</si>
</sst>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_-* #,##0\ &quot;€&quot;_-;\-* #,##0\ &quot;€&quot;_-;_-* &quot;-&quot;\ &quot;€&quot;_-;_-@_-"/>
    <numFmt numFmtId="165" formatCode="&quot;$&quot;\ #,##0;[Red]\-&quot;$&quot;\ #,##0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&quot;$&quot;\ #,##0"/>
    <numFmt numFmtId="169" formatCode="#,##0.0_);\-#,##0.0;&quot;&lt;Default Format&gt;&quot;"/>
    <numFmt numFmtId="170" formatCode="[$$-240A]\ #,##0.00"/>
    <numFmt numFmtId="171" formatCode="&quot;$&quot;#,##0.00"/>
    <numFmt numFmtId="172" formatCode="_ &quot;$&quot;\ * #,##0.00_ ;_ &quot;$&quot;\ * \-#,##0.00_ ;_ &quot;$&quot;\ * &quot;-&quot;??_ ;_ @_ "/>
    <numFmt numFmtId="173" formatCode="_ &quot;$&quot;\ * #,##0_ ;_ &quot;$&quot;\ * \-#,##0_ ;_ &quot;$&quot;\ * &quot;-&quot;_ ;_ @_ "/>
    <numFmt numFmtId="174" formatCode="_-&quot;$&quot;\ * #,##0.00_-;\-&quot;$&quot;\ * #,##0.00_-;_-&quot;$&quot;\ * &quot;-&quot;_-;_-@_-"/>
    <numFmt numFmtId="175" formatCode="_ * #,##0.00_ ;_ * \-#,##0.00_ ;_ * &quot;-&quot;??_ ;_ @_ "/>
    <numFmt numFmtId="176" formatCode="&quot;$&quot;\ #,##0.00"/>
    <numFmt numFmtId="177" formatCode="0.0"/>
    <numFmt numFmtId="178" formatCode="_-[$$-409]* #,##0.00_ ;_-[$$-409]* \-#,##0.00\ ;_-[$$-409]* &quot;-&quot;??_ ;_-@_ "/>
    <numFmt numFmtId="179" formatCode="0.0%"/>
    <numFmt numFmtId="180" formatCode="_ * #,##0_ ;_ * \-#,##0_ ;_ * &quot;-&quot;_ ;_ 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"/>
      <family val="2"/>
      <scheme val="minor"/>
    </font>
    <font>
      <b/>
      <sz val="10"/>
      <color rgb="FF000000"/>
      <name val="Nunito"/>
      <charset val="1"/>
    </font>
    <font>
      <sz val="10"/>
      <color indexed="8"/>
      <name val="MS Sans Serif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color theme="1"/>
      <name val="Calibri Light"/>
      <family val="2"/>
      <scheme val="major"/>
    </font>
    <font>
      <b/>
      <sz val="11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505050"/>
      </left>
      <right style="medium">
        <color indexed="64"/>
      </right>
      <top style="medium">
        <color rgb="FF505050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 style="medium">
        <color indexed="64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medium">
        <color rgb="FF505050"/>
      </top>
      <bottom/>
      <diagonal/>
    </border>
    <border>
      <left style="thin">
        <color indexed="64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 style="medium">
        <color indexed="64"/>
      </left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4" fillId="0" borderId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0" fontId="14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168" fontId="7" fillId="7" borderId="2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65" fontId="2" fillId="0" borderId="0" xfId="0" applyNumberFormat="1" applyFont="1"/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68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165" fontId="2" fillId="3" borderId="29" xfId="0" applyNumberFormat="1" applyFont="1" applyFill="1" applyBorder="1"/>
    <xf numFmtId="0" fontId="5" fillId="0" borderId="30" xfId="0" applyFont="1" applyBorder="1" applyAlignment="1">
      <alignment horizontal="center"/>
    </xf>
    <xf numFmtId="168" fontId="5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8" fontId="2" fillId="0" borderId="33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34" xfId="0" applyFont="1" applyBorder="1" applyAlignment="1">
      <alignment horizontal="center"/>
    </xf>
    <xf numFmtId="168" fontId="5" fillId="0" borderId="35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 applyAlignment="1">
      <alignment wrapText="1"/>
    </xf>
    <xf numFmtId="0" fontId="2" fillId="0" borderId="37" xfId="0" applyFont="1" applyBorder="1"/>
    <xf numFmtId="0" fontId="2" fillId="0" borderId="38" xfId="0" applyFont="1" applyBorder="1"/>
    <xf numFmtId="0" fontId="2" fillId="0" borderId="40" xfId="0" applyFont="1" applyBorder="1" applyAlignment="1">
      <alignment wrapText="1"/>
    </xf>
    <xf numFmtId="0" fontId="2" fillId="0" borderId="40" xfId="0" applyFont="1" applyBorder="1"/>
    <xf numFmtId="165" fontId="2" fillId="3" borderId="40" xfId="0" applyNumberFormat="1" applyFont="1" applyFill="1" applyBorder="1"/>
    <xf numFmtId="168" fontId="2" fillId="0" borderId="41" xfId="0" applyNumberFormat="1" applyFont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168" fontId="7" fillId="7" borderId="0" xfId="0" applyNumberFormat="1" applyFont="1" applyFill="1" applyAlignment="1">
      <alignment horizontal="center"/>
    </xf>
    <xf numFmtId="0" fontId="2" fillId="0" borderId="44" xfId="0" applyFont="1" applyBorder="1"/>
    <xf numFmtId="0" fontId="2" fillId="0" borderId="44" xfId="0" applyFont="1" applyBorder="1" applyAlignment="1">
      <alignment wrapText="1"/>
    </xf>
    <xf numFmtId="0" fontId="2" fillId="3" borderId="44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165" fontId="2" fillId="3" borderId="44" xfId="0" applyNumberFormat="1" applyFont="1" applyFill="1" applyBorder="1"/>
    <xf numFmtId="168" fontId="2" fillId="0" borderId="4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16" fillId="0" borderId="68" xfId="7" applyNumberFormat="1" applyFont="1" applyBorder="1" applyAlignment="1">
      <alignment horizontal="center" vertical="center" wrapText="1"/>
    </xf>
    <xf numFmtId="2" fontId="16" fillId="0" borderId="68" xfId="7" applyNumberFormat="1" applyFont="1" applyBorder="1" applyAlignment="1">
      <alignment horizontal="center" vertical="center"/>
    </xf>
    <xf numFmtId="0" fontId="13" fillId="11" borderId="58" xfId="8" applyFont="1" applyFill="1" applyBorder="1" applyAlignment="1">
      <alignment horizontal="center"/>
    </xf>
    <xf numFmtId="0" fontId="13" fillId="11" borderId="8" xfId="8" applyFont="1" applyFill="1" applyBorder="1" applyAlignment="1">
      <alignment horizontal="left" vertical="center"/>
    </xf>
    <xf numFmtId="0" fontId="16" fillId="11" borderId="59" xfId="7" applyFont="1" applyFill="1" applyBorder="1" applyAlignment="1">
      <alignment horizontal="center" vertical="center" wrapText="1"/>
    </xf>
    <xf numFmtId="3" fontId="16" fillId="11" borderId="59" xfId="7" applyNumberFormat="1" applyFont="1" applyFill="1" applyBorder="1" applyAlignment="1">
      <alignment horizontal="center" vertical="center" wrapText="1"/>
    </xf>
    <xf numFmtId="42" fontId="16" fillId="11" borderId="59" xfId="7" applyNumberFormat="1" applyFont="1" applyFill="1" applyBorder="1" applyAlignment="1">
      <alignment horizontal="center" vertical="center" wrapText="1"/>
    </xf>
    <xf numFmtId="170" fontId="16" fillId="11" borderId="60" xfId="7" applyNumberFormat="1" applyFont="1" applyFill="1" applyBorder="1" applyAlignment="1">
      <alignment horizontal="center" vertical="center" wrapText="1"/>
    </xf>
    <xf numFmtId="0" fontId="17" fillId="0" borderId="2" xfId="8" applyFont="1" applyBorder="1" applyAlignment="1">
      <alignment horizontal="center" vertical="center"/>
    </xf>
    <xf numFmtId="0" fontId="17" fillId="0" borderId="2" xfId="8" applyFont="1" applyBorder="1" applyAlignment="1">
      <alignment horizontal="left" vertical="center" wrapText="1"/>
    </xf>
    <xf numFmtId="0" fontId="14" fillId="0" borderId="2" xfId="7" applyFont="1" applyBorder="1" applyAlignment="1">
      <alignment horizontal="center" vertical="center" wrapText="1"/>
    </xf>
    <xf numFmtId="3" fontId="14" fillId="0" borderId="2" xfId="7" applyNumberFormat="1" applyFont="1" applyBorder="1" applyAlignment="1">
      <alignment horizontal="center" vertical="center" wrapText="1"/>
    </xf>
    <xf numFmtId="171" fontId="14" fillId="0" borderId="2" xfId="7" applyNumberFormat="1" applyFont="1" applyBorder="1" applyAlignment="1">
      <alignment horizontal="right" vertical="center" wrapText="1"/>
    </xf>
    <xf numFmtId="172" fontId="14" fillId="0" borderId="5" xfId="9" applyFont="1" applyFill="1" applyBorder="1" applyAlignment="1">
      <alignment horizontal="right" vertical="center" wrapText="1"/>
    </xf>
    <xf numFmtId="174" fontId="14" fillId="4" borderId="66" xfId="10" applyNumberFormat="1" applyFont="1" applyFill="1" applyBorder="1" applyAlignment="1" applyProtection="1">
      <alignment vertical="center"/>
    </xf>
    <xf numFmtId="0" fontId="17" fillId="0" borderId="5" xfId="8" applyFont="1" applyBorder="1" applyAlignment="1">
      <alignment horizontal="center" vertical="center"/>
    </xf>
    <xf numFmtId="0" fontId="17" fillId="0" borderId="5" xfId="8" applyFont="1" applyBorder="1" applyAlignment="1">
      <alignment horizontal="left" vertical="center" wrapText="1"/>
    </xf>
    <xf numFmtId="3" fontId="14" fillId="0" borderId="5" xfId="7" applyNumberFormat="1" applyFont="1" applyBorder="1" applyAlignment="1">
      <alignment horizontal="center" vertical="center" wrapText="1"/>
    </xf>
    <xf numFmtId="171" fontId="14" fillId="0" borderId="5" xfId="7" applyNumberFormat="1" applyFont="1" applyBorder="1" applyAlignment="1">
      <alignment horizontal="right" vertical="center" wrapText="1"/>
    </xf>
    <xf numFmtId="172" fontId="13" fillId="12" borderId="11" xfId="9" applyFont="1" applyFill="1" applyBorder="1" applyAlignment="1">
      <alignment horizontal="center" vertical="center" wrapText="1"/>
    </xf>
    <xf numFmtId="0" fontId="13" fillId="11" borderId="73" xfId="8" applyFont="1" applyFill="1" applyBorder="1" applyAlignment="1">
      <alignment horizontal="center" vertical="center"/>
    </xf>
    <xf numFmtId="0" fontId="13" fillId="11" borderId="10" xfId="8" applyFont="1" applyFill="1" applyBorder="1" applyAlignment="1">
      <alignment horizontal="justify" vertical="center"/>
    </xf>
    <xf numFmtId="0" fontId="17" fillId="11" borderId="10" xfId="8" applyFont="1" applyFill="1" applyBorder="1" applyAlignment="1">
      <alignment horizontal="center" vertical="center"/>
    </xf>
    <xf numFmtId="3" fontId="17" fillId="11" borderId="10" xfId="11" applyNumberFormat="1" applyFont="1" applyFill="1" applyBorder="1" applyAlignment="1">
      <alignment horizontal="center" vertical="center"/>
    </xf>
    <xf numFmtId="42" fontId="16" fillId="11" borderId="10" xfId="7" applyNumberFormat="1" applyFont="1" applyFill="1" applyBorder="1" applyAlignment="1">
      <alignment horizontal="center" vertical="center" wrapText="1"/>
    </xf>
    <xf numFmtId="3" fontId="16" fillId="11" borderId="10" xfId="7" applyNumberFormat="1" applyFont="1" applyFill="1" applyBorder="1" applyAlignment="1">
      <alignment horizontal="center" vertical="center" wrapText="1"/>
    </xf>
    <xf numFmtId="170" fontId="13" fillId="11" borderId="74" xfId="7" applyNumberFormat="1" applyFont="1" applyFill="1" applyBorder="1" applyAlignment="1">
      <alignment horizontal="center" vertical="center" wrapText="1"/>
    </xf>
    <xf numFmtId="0" fontId="17" fillId="0" borderId="63" xfId="8" applyFont="1" applyBorder="1" applyAlignment="1">
      <alignment horizontal="center" vertical="center"/>
    </xf>
    <xf numFmtId="0" fontId="14" fillId="0" borderId="5" xfId="8" applyBorder="1" applyAlignment="1">
      <alignment horizontal="left" vertical="center" wrapText="1"/>
    </xf>
    <xf numFmtId="0" fontId="14" fillId="0" borderId="5" xfId="8" applyBorder="1" applyAlignment="1">
      <alignment horizontal="center" vertical="center" wrapText="1"/>
    </xf>
    <xf numFmtId="3" fontId="14" fillId="0" borderId="5" xfId="8" applyNumberFormat="1" applyBorder="1" applyAlignment="1">
      <alignment horizontal="center" vertical="center"/>
    </xf>
    <xf numFmtId="172" fontId="13" fillId="12" borderId="72" xfId="9" applyFont="1" applyFill="1" applyBorder="1" applyAlignment="1">
      <alignment horizontal="center" vertical="center" wrapText="1"/>
    </xf>
    <xf numFmtId="0" fontId="13" fillId="11" borderId="10" xfId="8" applyFont="1" applyFill="1" applyBorder="1" applyAlignment="1">
      <alignment horizontal="left" vertical="center" wrapText="1" shrinkToFit="1"/>
    </xf>
    <xf numFmtId="0" fontId="13" fillId="11" borderId="10" xfId="8" applyFont="1" applyFill="1" applyBorder="1" applyAlignment="1">
      <alignment horizontal="center" vertical="center"/>
    </xf>
    <xf numFmtId="3" fontId="13" fillId="11" borderId="10" xfId="11" applyNumberFormat="1" applyFont="1" applyFill="1" applyBorder="1" applyAlignment="1">
      <alignment horizontal="center" vertical="center"/>
    </xf>
    <xf numFmtId="172" fontId="14" fillId="0" borderId="66" xfId="9" applyFont="1" applyFill="1" applyBorder="1" applyAlignment="1">
      <alignment horizontal="center" vertical="center" wrapText="1"/>
    </xf>
    <xf numFmtId="0" fontId="17" fillId="0" borderId="75" xfId="8" applyFont="1" applyBorder="1" applyAlignment="1">
      <alignment horizontal="center" vertical="center"/>
    </xf>
    <xf numFmtId="171" fontId="14" fillId="0" borderId="5" xfId="8" applyNumberFormat="1" applyBorder="1" applyAlignment="1">
      <alignment horizontal="right" vertical="center"/>
    </xf>
    <xf numFmtId="0" fontId="14" fillId="0" borderId="2" xfId="8" applyBorder="1" applyAlignment="1">
      <alignment horizontal="left" vertical="center" wrapText="1"/>
    </xf>
    <xf numFmtId="171" fontId="14" fillId="0" borderId="2" xfId="8" applyNumberFormat="1" applyBorder="1" applyAlignment="1">
      <alignment horizontal="right" vertical="center"/>
    </xf>
    <xf numFmtId="171" fontId="14" fillId="0" borderId="42" xfId="8" applyNumberFormat="1" applyBorder="1" applyAlignment="1">
      <alignment horizontal="right" vertical="center"/>
    </xf>
    <xf numFmtId="0" fontId="13" fillId="11" borderId="77" xfId="8" applyFont="1" applyFill="1" applyBorder="1" applyAlignment="1">
      <alignment horizontal="center"/>
    </xf>
    <xf numFmtId="0" fontId="13" fillId="11" borderId="2" xfId="8" applyFont="1" applyFill="1" applyBorder="1" applyAlignment="1">
      <alignment horizontal="left" vertical="center"/>
    </xf>
    <xf numFmtId="0" fontId="16" fillId="11" borderId="2" xfId="7" applyFont="1" applyFill="1" applyBorder="1" applyAlignment="1">
      <alignment horizontal="center" vertical="center" wrapText="1"/>
    </xf>
    <xf numFmtId="3" fontId="16" fillId="11" borderId="2" xfId="7" applyNumberFormat="1" applyFont="1" applyFill="1" applyBorder="1" applyAlignment="1">
      <alignment horizontal="center" vertical="center" wrapText="1"/>
    </xf>
    <xf numFmtId="170" fontId="16" fillId="11" borderId="78" xfId="7" applyNumberFormat="1" applyFont="1" applyFill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wrapText="1"/>
    </xf>
    <xf numFmtId="3" fontId="14" fillId="9" borderId="5" xfId="7" applyNumberFormat="1" applyFont="1" applyFill="1" applyBorder="1" applyAlignment="1">
      <alignment horizontal="center" vertical="center" wrapText="1"/>
    </xf>
    <xf numFmtId="0" fontId="13" fillId="11" borderId="73" xfId="8" applyFont="1" applyFill="1" applyBorder="1" applyAlignment="1">
      <alignment horizontal="center"/>
    </xf>
    <xf numFmtId="0" fontId="13" fillId="11" borderId="10" xfId="8" applyFont="1" applyFill="1" applyBorder="1" applyAlignment="1">
      <alignment horizontal="left" vertical="center"/>
    </xf>
    <xf numFmtId="0" fontId="13" fillId="11" borderId="10" xfId="8" applyFont="1" applyFill="1" applyBorder="1" applyAlignment="1">
      <alignment horizontal="center"/>
    </xf>
    <xf numFmtId="3" fontId="13" fillId="11" borderId="10" xfId="8" applyNumberFormat="1" applyFont="1" applyFill="1" applyBorder="1" applyAlignment="1">
      <alignment horizontal="center"/>
    </xf>
    <xf numFmtId="174" fontId="14" fillId="11" borderId="74" xfId="10" applyNumberFormat="1" applyFont="1" applyFill="1" applyBorder="1" applyAlignment="1" applyProtection="1">
      <alignment vertical="center"/>
    </xf>
    <xf numFmtId="177" fontId="17" fillId="0" borderId="63" xfId="8" applyNumberFormat="1" applyFont="1" applyBorder="1" applyAlignment="1">
      <alignment horizontal="center" vertical="center"/>
    </xf>
    <xf numFmtId="0" fontId="13" fillId="11" borderId="77" xfId="8" applyFont="1" applyFill="1" applyBorder="1" applyAlignment="1">
      <alignment horizontal="center" vertical="center"/>
    </xf>
    <xf numFmtId="0" fontId="13" fillId="11" borderId="2" xfId="8" applyFont="1" applyFill="1" applyBorder="1" applyAlignment="1">
      <alignment horizontal="justify" vertical="center"/>
    </xf>
    <xf numFmtId="0" fontId="17" fillId="11" borderId="2" xfId="8" applyFont="1" applyFill="1" applyBorder="1" applyAlignment="1">
      <alignment horizontal="center" vertical="center"/>
    </xf>
    <xf numFmtId="3" fontId="17" fillId="11" borderId="2" xfId="11" applyNumberFormat="1" applyFont="1" applyFill="1" applyBorder="1" applyAlignment="1">
      <alignment horizontal="center" vertical="center"/>
    </xf>
    <xf numFmtId="170" fontId="13" fillId="11" borderId="78" xfId="7" applyNumberFormat="1" applyFont="1" applyFill="1" applyBorder="1" applyAlignment="1">
      <alignment horizontal="center" vertical="center" wrapText="1"/>
    </xf>
    <xf numFmtId="3" fontId="14" fillId="9" borderId="5" xfId="8" applyNumberFormat="1" applyFill="1" applyBorder="1" applyAlignment="1">
      <alignment horizontal="center" vertical="center"/>
    </xf>
    <xf numFmtId="0" fontId="13" fillId="0" borderId="63" xfId="8" applyFont="1" applyBorder="1" applyAlignment="1">
      <alignment horizontal="center" vertical="center"/>
    </xf>
    <xf numFmtId="0" fontId="13" fillId="11" borderId="13" xfId="8" applyFont="1" applyFill="1" applyBorder="1" applyAlignment="1">
      <alignment horizontal="center" vertical="center"/>
    </xf>
    <xf numFmtId="0" fontId="13" fillId="11" borderId="14" xfId="8" applyFont="1" applyFill="1" applyBorder="1" applyAlignment="1">
      <alignment horizontal="justify" vertical="center"/>
    </xf>
    <xf numFmtId="0" fontId="17" fillId="11" borderId="14" xfId="8" applyFont="1" applyFill="1" applyBorder="1" applyAlignment="1">
      <alignment horizontal="center" vertical="center"/>
    </xf>
    <xf numFmtId="3" fontId="17" fillId="11" borderId="14" xfId="11" applyNumberFormat="1" applyFont="1" applyFill="1" applyBorder="1" applyAlignment="1">
      <alignment horizontal="center" vertical="center"/>
    </xf>
    <xf numFmtId="42" fontId="16" fillId="11" borderId="14" xfId="7" applyNumberFormat="1" applyFont="1" applyFill="1" applyBorder="1" applyAlignment="1">
      <alignment horizontal="center" vertical="center" wrapText="1"/>
    </xf>
    <xf numFmtId="170" fontId="13" fillId="11" borderId="15" xfId="7" applyNumberFormat="1" applyFont="1" applyFill="1" applyBorder="1" applyAlignment="1">
      <alignment horizontal="center" vertical="center" wrapText="1"/>
    </xf>
    <xf numFmtId="0" fontId="13" fillId="0" borderId="24" xfId="8" applyFont="1" applyBorder="1" applyAlignment="1">
      <alignment horizontal="center" vertical="center"/>
    </xf>
    <xf numFmtId="0" fontId="13" fillId="0" borderId="12" xfId="8" applyFont="1" applyBorder="1" applyAlignment="1">
      <alignment horizontal="left" vertical="center"/>
    </xf>
    <xf numFmtId="0" fontId="14" fillId="0" borderId="12" xfId="8" applyBorder="1" applyAlignment="1">
      <alignment horizontal="center" vertical="center"/>
    </xf>
    <xf numFmtId="178" fontId="14" fillId="0" borderId="12" xfId="8" applyNumberFormat="1" applyBorder="1" applyAlignment="1">
      <alignment horizontal="center" vertical="center"/>
    </xf>
    <xf numFmtId="0" fontId="17" fillId="0" borderId="12" xfId="8" applyFont="1" applyBorder="1" applyAlignment="1">
      <alignment horizontal="center" vertical="center"/>
    </xf>
    <xf numFmtId="44" fontId="13" fillId="13" borderId="76" xfId="8" applyNumberFormat="1" applyFont="1" applyFill="1" applyBorder="1" applyAlignment="1">
      <alignment vertical="center"/>
    </xf>
    <xf numFmtId="172" fontId="13" fillId="0" borderId="60" xfId="9" applyFont="1" applyFill="1" applyBorder="1" applyAlignment="1">
      <alignment horizontal="right" vertical="center" wrapText="1"/>
    </xf>
    <xf numFmtId="9" fontId="17" fillId="0" borderId="2" xfId="7" applyNumberFormat="1" applyFont="1" applyBorder="1" applyAlignment="1">
      <alignment horizontal="right" vertical="center"/>
    </xf>
    <xf numFmtId="172" fontId="17" fillId="0" borderId="78" xfId="9" applyFont="1" applyFill="1" applyBorder="1" applyAlignment="1">
      <alignment horizontal="right" vertical="center" wrapText="1"/>
    </xf>
    <xf numFmtId="172" fontId="13" fillId="0" borderId="82" xfId="9" applyFont="1" applyFill="1" applyBorder="1" applyAlignment="1">
      <alignment horizontal="right" vertical="center" wrapText="1"/>
    </xf>
    <xf numFmtId="172" fontId="13" fillId="13" borderId="72" xfId="9" applyFont="1" applyFill="1" applyBorder="1" applyAlignment="1">
      <alignment horizontal="right" vertical="center" wrapText="1"/>
    </xf>
    <xf numFmtId="9" fontId="15" fillId="0" borderId="2" xfId="6" applyFont="1" applyBorder="1" applyAlignment="1">
      <alignment vertical="center"/>
    </xf>
    <xf numFmtId="172" fontId="13" fillId="0" borderId="78" xfId="9" applyFont="1" applyFill="1" applyBorder="1" applyAlignment="1" applyProtection="1">
      <alignment horizontal="right" vertical="center"/>
    </xf>
    <xf numFmtId="9" fontId="17" fillId="0" borderId="2" xfId="6" applyFont="1" applyFill="1" applyBorder="1" applyAlignment="1" applyProtection="1">
      <alignment vertical="center" wrapText="1"/>
    </xf>
    <xf numFmtId="179" fontId="15" fillId="0" borderId="2" xfId="6" applyNumberFormat="1" applyFont="1" applyBorder="1" applyAlignment="1">
      <alignment vertical="center"/>
    </xf>
    <xf numFmtId="179" fontId="15" fillId="0" borderId="42" xfId="6" applyNumberFormat="1" applyFont="1" applyBorder="1" applyAlignment="1">
      <alignment vertical="center"/>
    </xf>
    <xf numFmtId="164" fontId="13" fillId="0" borderId="90" xfId="5" applyFont="1" applyFill="1" applyBorder="1" applyAlignment="1" applyProtection="1">
      <alignment horizontal="right" vertical="center"/>
    </xf>
    <xf numFmtId="172" fontId="13" fillId="13" borderId="72" xfId="9" applyFont="1" applyFill="1" applyBorder="1" applyAlignment="1" applyProtection="1">
      <alignment horizontal="right" vertical="center"/>
    </xf>
    <xf numFmtId="167" fontId="13" fillId="13" borderId="76" xfId="12" applyNumberFormat="1" applyFont="1" applyFill="1" applyBorder="1" applyAlignment="1" applyProtection="1">
      <alignment horizontal="right" vertical="center"/>
    </xf>
    <xf numFmtId="172" fontId="13" fillId="12" borderId="91" xfId="9" applyFont="1" applyFill="1" applyBorder="1" applyAlignment="1">
      <alignment horizontal="center" vertical="center" wrapText="1"/>
    </xf>
    <xf numFmtId="0" fontId="14" fillId="0" borderId="12" xfId="8" applyBorder="1" applyAlignment="1">
      <alignment horizontal="left" vertical="center" wrapText="1"/>
    </xf>
    <xf numFmtId="0" fontId="14" fillId="0" borderId="12" xfId="8" applyBorder="1" applyAlignment="1">
      <alignment horizontal="center" vertical="center" wrapText="1"/>
    </xf>
    <xf numFmtId="3" fontId="14" fillId="0" borderId="12" xfId="8" applyNumberFormat="1" applyBorder="1" applyAlignment="1">
      <alignment horizontal="center" vertical="center"/>
    </xf>
    <xf numFmtId="171" fontId="14" fillId="0" borderId="12" xfId="7" applyNumberFormat="1" applyFont="1" applyBorder="1" applyAlignment="1">
      <alignment horizontal="right" vertical="center" wrapText="1"/>
    </xf>
    <xf numFmtId="172" fontId="14" fillId="0" borderId="12" xfId="9" applyFont="1" applyFill="1" applyBorder="1" applyAlignment="1">
      <alignment horizontal="right" vertical="center" wrapText="1"/>
    </xf>
    <xf numFmtId="172" fontId="13" fillId="12" borderId="92" xfId="9" applyFont="1" applyFill="1" applyBorder="1" applyAlignment="1">
      <alignment horizontal="center" vertical="center" wrapText="1"/>
    </xf>
    <xf numFmtId="0" fontId="13" fillId="11" borderId="14" xfId="8" applyFont="1" applyFill="1" applyBorder="1" applyAlignment="1">
      <alignment horizontal="left" vertical="center" wrapText="1" shrinkToFit="1"/>
    </xf>
    <xf numFmtId="0" fontId="13" fillId="11" borderId="14" xfId="8" applyFont="1" applyFill="1" applyBorder="1" applyAlignment="1">
      <alignment horizontal="center" vertical="center"/>
    </xf>
    <xf numFmtId="3" fontId="13" fillId="11" borderId="14" xfId="11" applyNumberFormat="1" applyFont="1" applyFill="1" applyBorder="1" applyAlignment="1">
      <alignment horizontal="center" vertical="center"/>
    </xf>
    <xf numFmtId="176" fontId="13" fillId="11" borderId="14" xfId="11" applyNumberFormat="1" applyFont="1" applyFill="1" applyBorder="1" applyAlignment="1">
      <alignment horizontal="right" vertical="center"/>
    </xf>
    <xf numFmtId="0" fontId="17" fillId="0" borderId="24" xfId="8" applyFont="1" applyBorder="1" applyAlignment="1">
      <alignment horizontal="center" vertical="center"/>
    </xf>
    <xf numFmtId="172" fontId="14" fillId="0" borderId="25" xfId="9" applyFont="1" applyFill="1" applyBorder="1" applyAlignment="1">
      <alignment horizontal="center" vertical="center" wrapText="1"/>
    </xf>
    <xf numFmtId="0" fontId="17" fillId="0" borderId="16" xfId="8" applyFont="1" applyBorder="1" applyAlignment="1">
      <alignment horizontal="center" vertical="center"/>
    </xf>
    <xf numFmtId="0" fontId="14" fillId="0" borderId="53" xfId="8" applyBorder="1" applyAlignment="1">
      <alignment horizontal="left" vertical="center" wrapText="1"/>
    </xf>
    <xf numFmtId="0" fontId="14" fillId="0" borderId="53" xfId="8" applyBorder="1" applyAlignment="1">
      <alignment horizontal="center" vertical="center" wrapText="1"/>
    </xf>
    <xf numFmtId="3" fontId="14" fillId="0" borderId="53" xfId="8" applyNumberFormat="1" applyBorder="1" applyAlignment="1">
      <alignment horizontal="center" vertical="center"/>
    </xf>
    <xf numFmtId="171" fontId="14" fillId="0" borderId="53" xfId="7" applyNumberFormat="1" applyFont="1" applyBorder="1" applyAlignment="1">
      <alignment horizontal="right" vertical="center" wrapText="1"/>
    </xf>
    <xf numFmtId="172" fontId="14" fillId="0" borderId="53" xfId="9" applyFont="1" applyFill="1" applyBorder="1" applyAlignment="1">
      <alignment horizontal="right" vertical="center" wrapText="1"/>
    </xf>
    <xf numFmtId="172" fontId="14" fillId="0" borderId="54" xfId="9" applyFont="1" applyFill="1" applyBorder="1" applyAlignment="1">
      <alignment horizontal="center" vertical="center" wrapText="1"/>
    </xf>
    <xf numFmtId="9" fontId="13" fillId="0" borderId="81" xfId="6" applyFont="1" applyFill="1" applyBorder="1" applyAlignment="1">
      <alignment vertical="center"/>
    </xf>
    <xf numFmtId="0" fontId="13" fillId="11" borderId="12" xfId="8" applyFont="1" applyFill="1" applyBorder="1" applyAlignment="1">
      <alignment horizontal="justify" vertical="center"/>
    </xf>
    <xf numFmtId="0" fontId="17" fillId="11" borderId="12" xfId="8" applyFont="1" applyFill="1" applyBorder="1" applyAlignment="1">
      <alignment horizontal="center" vertical="center"/>
    </xf>
    <xf numFmtId="3" fontId="17" fillId="11" borderId="12" xfId="11" applyNumberFormat="1" applyFont="1" applyFill="1" applyBorder="1" applyAlignment="1">
      <alignment horizontal="center" vertical="center"/>
    </xf>
    <xf numFmtId="42" fontId="16" fillId="11" borderId="12" xfId="7" applyNumberFormat="1" applyFont="1" applyFill="1" applyBorder="1" applyAlignment="1">
      <alignment horizontal="center" vertical="center" wrapText="1"/>
    </xf>
    <xf numFmtId="172" fontId="13" fillId="12" borderId="98" xfId="9" applyFont="1" applyFill="1" applyBorder="1" applyAlignment="1">
      <alignment horizontal="center" vertical="center" wrapText="1"/>
    </xf>
    <xf numFmtId="172" fontId="13" fillId="12" borderId="101" xfId="9" applyFont="1" applyFill="1" applyBorder="1" applyAlignment="1">
      <alignment horizontal="center" vertical="center" wrapText="1"/>
    </xf>
    <xf numFmtId="0" fontId="13" fillId="11" borderId="24" xfId="8" applyFont="1" applyFill="1" applyBorder="1" applyAlignment="1">
      <alignment horizontal="center" vertical="center"/>
    </xf>
    <xf numFmtId="170" fontId="13" fillId="11" borderId="25" xfId="7" applyNumberFormat="1" applyFont="1" applyFill="1" applyBorder="1" applyAlignment="1">
      <alignment horizontal="center" vertical="center" wrapText="1"/>
    </xf>
    <xf numFmtId="0" fontId="13" fillId="11" borderId="109" xfId="8" applyFont="1" applyFill="1" applyBorder="1" applyAlignment="1">
      <alignment horizontal="center"/>
    </xf>
    <xf numFmtId="170" fontId="16" fillId="11" borderId="110" xfId="7" applyNumberFormat="1" applyFont="1" applyFill="1" applyBorder="1" applyAlignment="1">
      <alignment horizontal="center" vertical="center" wrapText="1"/>
    </xf>
    <xf numFmtId="0" fontId="17" fillId="0" borderId="111" xfId="8" applyFont="1" applyBorder="1" applyAlignment="1">
      <alignment horizontal="center" vertical="center"/>
    </xf>
    <xf numFmtId="174" fontId="14" fillId="4" borderId="112" xfId="10" applyNumberFormat="1" applyFont="1" applyFill="1" applyBorder="1" applyAlignment="1" applyProtection="1">
      <alignment vertical="center"/>
    </xf>
    <xf numFmtId="0" fontId="17" fillId="0" borderId="113" xfId="8" applyFont="1" applyBorder="1" applyAlignment="1">
      <alignment horizontal="center" vertical="center"/>
    </xf>
    <xf numFmtId="172" fontId="13" fillId="12" borderId="115" xfId="9" applyFont="1" applyFill="1" applyBorder="1" applyAlignment="1">
      <alignment horizontal="center" vertical="center" wrapText="1"/>
    </xf>
    <xf numFmtId="172" fontId="13" fillId="12" borderId="116" xfId="9" applyFont="1" applyFill="1" applyBorder="1" applyAlignment="1">
      <alignment horizontal="center" vertical="center" wrapText="1"/>
    </xf>
    <xf numFmtId="0" fontId="13" fillId="11" borderId="117" xfId="8" applyFont="1" applyFill="1" applyBorder="1" applyAlignment="1">
      <alignment horizontal="center" vertical="center"/>
    </xf>
    <xf numFmtId="170" fontId="13" fillId="11" borderId="118" xfId="7" applyNumberFormat="1" applyFont="1" applyFill="1" applyBorder="1" applyAlignment="1">
      <alignment horizontal="center" vertical="center" wrapText="1"/>
    </xf>
    <xf numFmtId="172" fontId="14" fillId="0" borderId="112" xfId="9" applyFont="1" applyFill="1" applyBorder="1" applyAlignment="1">
      <alignment horizontal="center" vertical="center" wrapText="1"/>
    </xf>
    <xf numFmtId="172" fontId="13" fillId="12" borderId="108" xfId="9" applyFont="1" applyFill="1" applyBorder="1" applyAlignment="1">
      <alignment horizontal="center" vertical="center" wrapText="1"/>
    </xf>
    <xf numFmtId="0" fontId="13" fillId="11" borderId="111" xfId="8" applyFont="1" applyFill="1" applyBorder="1" applyAlignment="1">
      <alignment horizontal="center"/>
    </xf>
    <xf numFmtId="170" fontId="16" fillId="11" borderId="120" xfId="7" applyNumberFormat="1" applyFont="1" applyFill="1" applyBorder="1" applyAlignment="1">
      <alignment horizontal="center" vertical="center" wrapText="1"/>
    </xf>
    <xf numFmtId="172" fontId="13" fillId="12" borderId="121" xfId="9" applyFont="1" applyFill="1" applyBorder="1" applyAlignment="1">
      <alignment horizontal="center" vertical="center" wrapText="1"/>
    </xf>
    <xf numFmtId="0" fontId="13" fillId="11" borderId="117" xfId="8" applyFont="1" applyFill="1" applyBorder="1" applyAlignment="1">
      <alignment horizontal="center"/>
    </xf>
    <xf numFmtId="174" fontId="14" fillId="11" borderId="118" xfId="10" applyNumberFormat="1" applyFont="1" applyFill="1" applyBorder="1" applyAlignment="1" applyProtection="1">
      <alignment vertical="center"/>
    </xf>
    <xf numFmtId="177" fontId="17" fillId="0" borderId="113" xfId="8" applyNumberFormat="1" applyFont="1" applyBorder="1" applyAlignment="1">
      <alignment horizontal="center" vertical="center"/>
    </xf>
    <xf numFmtId="0" fontId="13" fillId="11" borderId="111" xfId="8" applyFont="1" applyFill="1" applyBorder="1" applyAlignment="1">
      <alignment horizontal="center" vertical="center"/>
    </xf>
    <xf numFmtId="170" fontId="13" fillId="11" borderId="120" xfId="7" applyNumberFormat="1" applyFont="1" applyFill="1" applyBorder="1" applyAlignment="1">
      <alignment horizontal="center" vertical="center" wrapText="1"/>
    </xf>
    <xf numFmtId="0" fontId="17" fillId="0" borderId="122" xfId="8" applyFont="1" applyBorder="1" applyAlignment="1">
      <alignment horizontal="center" vertical="center"/>
    </xf>
    <xf numFmtId="0" fontId="13" fillId="0" borderId="113" xfId="8" applyFont="1" applyBorder="1" applyAlignment="1">
      <alignment horizontal="center" vertical="center"/>
    </xf>
    <xf numFmtId="172" fontId="13" fillId="12" borderId="126" xfId="9" applyFont="1" applyFill="1" applyBorder="1" applyAlignment="1">
      <alignment horizontal="center" vertical="center" wrapText="1"/>
    </xf>
    <xf numFmtId="0" fontId="19" fillId="0" borderId="16" xfId="8" applyFont="1" applyBorder="1" applyAlignment="1">
      <alignment horizontal="center" vertical="center"/>
    </xf>
    <xf numFmtId="0" fontId="19" fillId="0" borderId="53" xfId="8" applyFont="1" applyBorder="1" applyAlignment="1">
      <alignment horizontal="left" vertical="center"/>
    </xf>
    <xf numFmtId="0" fontId="20" fillId="0" borderId="53" xfId="8" applyFont="1" applyBorder="1" applyAlignment="1">
      <alignment horizontal="center" vertical="center"/>
    </xf>
    <xf numFmtId="0" fontId="14" fillId="0" borderId="53" xfId="8" applyBorder="1" applyAlignment="1">
      <alignment horizontal="center" vertical="center"/>
    </xf>
    <xf numFmtId="178" fontId="14" fillId="0" borderId="53" xfId="8" applyNumberFormat="1" applyBorder="1" applyAlignment="1">
      <alignment horizontal="center" vertical="center"/>
    </xf>
    <xf numFmtId="0" fontId="17" fillId="0" borderId="53" xfId="8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>
      <alignment horizontal="center" vertical="center" wrapText="1"/>
    </xf>
    <xf numFmtId="3" fontId="3" fillId="8" borderId="10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18" fillId="5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9" fontId="12" fillId="4" borderId="93" xfId="7" applyNumberFormat="1" applyFont="1" applyFill="1" applyBorder="1" applyAlignment="1">
      <alignment horizontal="center"/>
    </xf>
    <xf numFmtId="169" fontId="12" fillId="4" borderId="94" xfId="7" applyNumberFormat="1" applyFont="1" applyFill="1" applyBorder="1" applyAlignment="1">
      <alignment horizontal="center"/>
    </xf>
    <xf numFmtId="169" fontId="12" fillId="4" borderId="95" xfId="7" applyNumberFormat="1" applyFont="1" applyFill="1" applyBorder="1" applyAlignment="1">
      <alignment horizontal="center"/>
    </xf>
    <xf numFmtId="169" fontId="16" fillId="0" borderId="63" xfId="7" applyNumberFormat="1" applyFont="1" applyBorder="1" applyAlignment="1">
      <alignment horizontal="center" vertical="center" wrapText="1"/>
    </xf>
    <xf numFmtId="169" fontId="16" fillId="0" borderId="67" xfId="7" applyNumberFormat="1" applyFont="1" applyBorder="1" applyAlignment="1">
      <alignment horizontal="center" vertical="center" wrapText="1"/>
    </xf>
    <xf numFmtId="0" fontId="16" fillId="0" borderId="5" xfId="7" applyFont="1" applyBorder="1" applyAlignment="1">
      <alignment horizontal="center" vertical="center" wrapText="1"/>
    </xf>
    <xf numFmtId="0" fontId="16" fillId="0" borderId="68" xfId="7" applyFont="1" applyBorder="1" applyAlignment="1">
      <alignment horizontal="center" vertical="center" wrapText="1"/>
    </xf>
    <xf numFmtId="3" fontId="16" fillId="0" borderId="5" xfId="7" applyNumberFormat="1" applyFont="1" applyBorder="1" applyAlignment="1">
      <alignment horizontal="center" vertical="center" wrapText="1"/>
    </xf>
    <xf numFmtId="3" fontId="16" fillId="0" borderId="68" xfId="7" applyNumberFormat="1" applyFont="1" applyBorder="1" applyAlignment="1">
      <alignment horizontal="center" vertical="center" wrapText="1"/>
    </xf>
    <xf numFmtId="2" fontId="16" fillId="0" borderId="64" xfId="7" applyNumberFormat="1" applyFont="1" applyBorder="1" applyAlignment="1">
      <alignment horizontal="center" vertical="center" wrapText="1"/>
    </xf>
    <xf numFmtId="2" fontId="16" fillId="0" borderId="62" xfId="7" applyNumberFormat="1" applyFont="1" applyBorder="1" applyAlignment="1">
      <alignment horizontal="center" vertical="center" wrapText="1"/>
    </xf>
    <xf numFmtId="2" fontId="16" fillId="0" borderId="65" xfId="7" applyNumberFormat="1" applyFont="1" applyBorder="1" applyAlignment="1">
      <alignment horizontal="center" vertical="center" wrapText="1"/>
    </xf>
    <xf numFmtId="0" fontId="13" fillId="12" borderId="70" xfId="8" applyFont="1" applyFill="1" applyBorder="1" applyAlignment="1">
      <alignment horizontal="left" vertical="center"/>
    </xf>
    <xf numFmtId="0" fontId="13" fillId="12" borderId="71" xfId="8" applyFont="1" applyFill="1" applyBorder="1" applyAlignment="1">
      <alignment horizontal="left" vertical="center"/>
    </xf>
    <xf numFmtId="170" fontId="16" fillId="0" borderId="66" xfId="7" applyNumberFormat="1" applyFont="1" applyBorder="1" applyAlignment="1">
      <alignment horizontal="center" vertical="center" wrapText="1"/>
    </xf>
    <xf numFmtId="170" fontId="16" fillId="0" borderId="69" xfId="7" applyNumberFormat="1" applyFont="1" applyBorder="1" applyAlignment="1">
      <alignment horizontal="center" vertical="center" wrapText="1"/>
    </xf>
    <xf numFmtId="0" fontId="13" fillId="10" borderId="3" xfId="8" applyFont="1" applyFill="1" applyBorder="1" applyAlignment="1">
      <alignment horizontal="center" vertical="center"/>
    </xf>
    <xf numFmtId="0" fontId="13" fillId="10" borderId="4" xfId="8" applyFont="1" applyFill="1" applyBorder="1" applyAlignment="1">
      <alignment horizontal="center" vertical="center"/>
    </xf>
    <xf numFmtId="0" fontId="13" fillId="10" borderId="11" xfId="8" applyFont="1" applyFill="1" applyBorder="1" applyAlignment="1">
      <alignment horizontal="center" vertical="center"/>
    </xf>
    <xf numFmtId="0" fontId="13" fillId="12" borderId="79" xfId="8" applyFont="1" applyFill="1" applyBorder="1" applyAlignment="1">
      <alignment horizontal="left" vertical="center"/>
    </xf>
    <xf numFmtId="0" fontId="13" fillId="12" borderId="8" xfId="8" applyFont="1" applyFill="1" applyBorder="1" applyAlignment="1">
      <alignment horizontal="left" vertical="center"/>
    </xf>
    <xf numFmtId="0" fontId="13" fillId="12" borderId="80" xfId="8" applyFont="1" applyFill="1" applyBorder="1" applyAlignment="1">
      <alignment horizontal="left" vertical="center"/>
    </xf>
    <xf numFmtId="0" fontId="13" fillId="12" borderId="67" xfId="8" applyFont="1" applyFill="1" applyBorder="1" applyAlignment="1">
      <alignment horizontal="left" vertical="center"/>
    </xf>
    <xf numFmtId="0" fontId="13" fillId="12" borderId="68" xfId="8" applyFont="1" applyFill="1" applyBorder="1" applyAlignment="1">
      <alignment horizontal="left" vertical="center"/>
    </xf>
    <xf numFmtId="0" fontId="13" fillId="12" borderId="69" xfId="8" applyFont="1" applyFill="1" applyBorder="1" applyAlignment="1">
      <alignment horizontal="left" vertical="center"/>
    </xf>
    <xf numFmtId="0" fontId="13" fillId="12" borderId="72" xfId="8" applyFont="1" applyFill="1" applyBorder="1" applyAlignment="1">
      <alignment horizontal="left" vertical="center"/>
    </xf>
    <xf numFmtId="4" fontId="17" fillId="0" borderId="77" xfId="7" applyNumberFormat="1" applyFont="1" applyBorder="1" applyAlignment="1">
      <alignment horizontal="right" vertical="center"/>
    </xf>
    <xf numFmtId="4" fontId="17" fillId="0" borderId="2" xfId="7" applyNumberFormat="1" applyFont="1" applyBorder="1" applyAlignment="1">
      <alignment horizontal="right" vertical="center"/>
    </xf>
    <xf numFmtId="0" fontId="13" fillId="12" borderId="99" xfId="8" applyFont="1" applyFill="1" applyBorder="1" applyAlignment="1">
      <alignment horizontal="left" vertical="center"/>
    </xf>
    <xf numFmtId="0" fontId="13" fillId="12" borderId="100" xfId="8" applyFont="1" applyFill="1" applyBorder="1" applyAlignment="1">
      <alignment horizontal="left" vertical="center"/>
    </xf>
    <xf numFmtId="0" fontId="13" fillId="12" borderId="97" xfId="8" applyFont="1" applyFill="1" applyBorder="1" applyAlignment="1">
      <alignment horizontal="left" vertical="center"/>
    </xf>
    <xf numFmtId="0" fontId="13" fillId="12" borderId="96" xfId="8" applyFont="1" applyFill="1" applyBorder="1" applyAlignment="1">
      <alignment horizontal="left" vertical="center"/>
    </xf>
    <xf numFmtId="0" fontId="13" fillId="0" borderId="55" xfId="8" applyFont="1" applyBorder="1" applyAlignment="1">
      <alignment horizontal="center" vertical="center"/>
    </xf>
    <xf numFmtId="0" fontId="13" fillId="0" borderId="56" xfId="8" applyFont="1" applyBorder="1" applyAlignment="1">
      <alignment horizontal="center" vertical="center"/>
    </xf>
    <xf numFmtId="0" fontId="13" fillId="0" borderId="57" xfId="8" applyFont="1" applyBorder="1" applyAlignment="1">
      <alignment horizontal="center" vertical="center"/>
    </xf>
    <xf numFmtId="0" fontId="13" fillId="13" borderId="3" xfId="8" applyFont="1" applyFill="1" applyBorder="1" applyAlignment="1">
      <alignment horizontal="center" vertical="center"/>
    </xf>
    <xf numFmtId="0" fontId="13" fillId="13" borderId="4" xfId="8" applyFont="1" applyFill="1" applyBorder="1" applyAlignment="1">
      <alignment horizontal="center" vertical="center"/>
    </xf>
    <xf numFmtId="0" fontId="13" fillId="13" borderId="11" xfId="8" applyFont="1" applyFill="1" applyBorder="1" applyAlignment="1">
      <alignment horizontal="center" vertical="center"/>
    </xf>
    <xf numFmtId="4" fontId="13" fillId="0" borderId="58" xfId="7" applyNumberFormat="1" applyFont="1" applyBorder="1" applyAlignment="1">
      <alignment horizontal="right" vertical="center"/>
    </xf>
    <xf numFmtId="4" fontId="13" fillId="0" borderId="59" xfId="7" applyNumberFormat="1" applyFont="1" applyBorder="1" applyAlignment="1">
      <alignment horizontal="right" vertical="center"/>
    </xf>
    <xf numFmtId="9" fontId="13" fillId="0" borderId="86" xfId="6" applyFont="1" applyFill="1" applyBorder="1" applyAlignment="1">
      <alignment horizontal="right" vertical="center"/>
    </xf>
    <xf numFmtId="9" fontId="13" fillId="0" borderId="87" xfId="6" applyFont="1" applyFill="1" applyBorder="1" applyAlignment="1">
      <alignment horizontal="right" vertical="center"/>
    </xf>
    <xf numFmtId="9" fontId="13" fillId="0" borderId="88" xfId="6" applyFont="1" applyFill="1" applyBorder="1" applyAlignment="1">
      <alignment horizontal="right" vertical="center"/>
    </xf>
    <xf numFmtId="169" fontId="13" fillId="13" borderId="70" xfId="7" applyNumberFormat="1" applyFont="1" applyFill="1" applyBorder="1" applyAlignment="1">
      <alignment horizontal="right" vertical="center"/>
    </xf>
    <xf numFmtId="169" fontId="13" fillId="13" borderId="71" xfId="7" applyNumberFormat="1" applyFont="1" applyFill="1" applyBorder="1" applyAlignment="1">
      <alignment horizontal="right" vertical="center"/>
    </xf>
    <xf numFmtId="169" fontId="13" fillId="13" borderId="3" xfId="7" applyNumberFormat="1" applyFont="1" applyFill="1" applyBorder="1" applyAlignment="1">
      <alignment horizontal="right" vertical="center"/>
    </xf>
    <xf numFmtId="169" fontId="13" fillId="13" borderId="4" xfId="7" applyNumberFormat="1" applyFont="1" applyFill="1" applyBorder="1" applyAlignment="1">
      <alignment horizontal="right" vertical="center"/>
    </xf>
    <xf numFmtId="169" fontId="13" fillId="13" borderId="11" xfId="7" applyNumberFormat="1" applyFont="1" applyFill="1" applyBorder="1" applyAlignment="1">
      <alignment horizontal="right" vertical="center"/>
    </xf>
    <xf numFmtId="4" fontId="13" fillId="13" borderId="70" xfId="7" applyNumberFormat="1" applyFont="1" applyFill="1" applyBorder="1" applyAlignment="1">
      <alignment horizontal="right" vertical="center"/>
    </xf>
    <xf numFmtId="4" fontId="13" fillId="13" borderId="71" xfId="7" applyNumberFormat="1" applyFont="1" applyFill="1" applyBorder="1" applyAlignment="1">
      <alignment horizontal="right" vertical="center"/>
    </xf>
    <xf numFmtId="169" fontId="13" fillId="0" borderId="83" xfId="7" applyNumberFormat="1" applyFont="1" applyBorder="1" applyAlignment="1">
      <alignment horizontal="right" vertical="center" wrapText="1"/>
    </xf>
    <xf numFmtId="169" fontId="13" fillId="0" borderId="84" xfId="7" applyNumberFormat="1" applyFont="1" applyBorder="1" applyAlignment="1">
      <alignment horizontal="right" vertical="center" wrapText="1"/>
    </xf>
    <xf numFmtId="169" fontId="13" fillId="0" borderId="85" xfId="7" applyNumberFormat="1" applyFont="1" applyBorder="1" applyAlignment="1">
      <alignment horizontal="right" vertical="center" wrapText="1"/>
    </xf>
    <xf numFmtId="169" fontId="13" fillId="0" borderId="61" xfId="7" applyNumberFormat="1" applyFont="1" applyBorder="1" applyAlignment="1">
      <alignment horizontal="right" vertical="center" wrapText="1"/>
    </xf>
    <xf numFmtId="169" fontId="13" fillId="0" borderId="62" xfId="7" applyNumberFormat="1" applyFont="1" applyBorder="1" applyAlignment="1">
      <alignment horizontal="right" vertical="center" wrapText="1"/>
    </xf>
    <xf numFmtId="169" fontId="13" fillId="0" borderId="86" xfId="7" applyNumberFormat="1" applyFont="1" applyBorder="1" applyAlignment="1">
      <alignment horizontal="right" vertical="center" wrapText="1"/>
    </xf>
    <xf numFmtId="169" fontId="13" fillId="0" borderId="87" xfId="7" applyNumberFormat="1" applyFont="1" applyBorder="1" applyAlignment="1">
      <alignment horizontal="right" vertical="center" wrapText="1"/>
    </xf>
    <xf numFmtId="169" fontId="13" fillId="0" borderId="88" xfId="7" applyNumberFormat="1" applyFont="1" applyBorder="1" applyAlignment="1">
      <alignment horizontal="right" vertical="center" wrapText="1"/>
    </xf>
    <xf numFmtId="169" fontId="13" fillId="0" borderId="3" xfId="7" applyNumberFormat="1" applyFont="1" applyBorder="1" applyAlignment="1">
      <alignment horizontal="right" vertical="center" wrapText="1"/>
    </xf>
    <xf numFmtId="169" fontId="13" fillId="0" borderId="4" xfId="7" applyNumberFormat="1" applyFont="1" applyBorder="1" applyAlignment="1">
      <alignment horizontal="right" vertical="center" wrapText="1"/>
    </xf>
    <xf numFmtId="169" fontId="13" fillId="0" borderId="89" xfId="7" applyNumberFormat="1" applyFont="1" applyBorder="1" applyAlignment="1">
      <alignment horizontal="right" vertical="center" wrapText="1"/>
    </xf>
    <xf numFmtId="169" fontId="12" fillId="4" borderId="123" xfId="7" applyNumberFormat="1" applyFont="1" applyFill="1" applyBorder="1" applyAlignment="1">
      <alignment horizontal="center"/>
    </xf>
    <xf numFmtId="169" fontId="12" fillId="4" borderId="124" xfId="7" applyNumberFormat="1" applyFont="1" applyFill="1" applyBorder="1" applyAlignment="1">
      <alignment horizontal="center"/>
    </xf>
    <xf numFmtId="169" fontId="12" fillId="4" borderId="125" xfId="7" applyNumberFormat="1" applyFont="1" applyFill="1" applyBorder="1" applyAlignment="1">
      <alignment horizontal="center"/>
    </xf>
    <xf numFmtId="169" fontId="16" fillId="0" borderId="99" xfId="7" applyNumberFormat="1" applyFont="1" applyBorder="1" applyAlignment="1">
      <alignment horizontal="center" vertical="center" wrapText="1"/>
    </xf>
    <xf numFmtId="169" fontId="16" fillId="0" borderId="105" xfId="7" applyNumberFormat="1" applyFont="1" applyBorder="1" applyAlignment="1">
      <alignment horizontal="center" vertical="center" wrapText="1"/>
    </xf>
    <xf numFmtId="0" fontId="16" fillId="0" borderId="100" xfId="7" applyFont="1" applyBorder="1" applyAlignment="1">
      <alignment horizontal="center" vertical="center" wrapText="1"/>
    </xf>
    <xf numFmtId="3" fontId="16" fillId="0" borderId="100" xfId="7" applyNumberFormat="1" applyFont="1" applyBorder="1" applyAlignment="1">
      <alignment horizontal="center" vertical="center" wrapText="1"/>
    </xf>
    <xf numFmtId="2" fontId="16" fillId="0" borderId="102" xfId="7" applyNumberFormat="1" applyFont="1" applyBorder="1" applyAlignment="1">
      <alignment horizontal="center" vertical="center" wrapText="1"/>
    </xf>
    <xf numFmtId="2" fontId="16" fillId="0" borderId="103" xfId="7" applyNumberFormat="1" applyFont="1" applyBorder="1" applyAlignment="1">
      <alignment horizontal="center" vertical="center" wrapText="1"/>
    </xf>
    <xf numFmtId="2" fontId="16" fillId="0" borderId="104" xfId="7" applyNumberFormat="1" applyFont="1" applyBorder="1" applyAlignment="1">
      <alignment horizontal="center" vertical="center" wrapText="1"/>
    </xf>
    <xf numFmtId="0" fontId="13" fillId="12" borderId="119" xfId="8" applyFont="1" applyFill="1" applyBorder="1" applyAlignment="1">
      <alignment horizontal="left" vertical="center"/>
    </xf>
    <xf numFmtId="170" fontId="16" fillId="0" borderId="101" xfId="7" applyNumberFormat="1" applyFont="1" applyBorder="1" applyAlignment="1">
      <alignment horizontal="center" vertical="center" wrapText="1"/>
    </xf>
    <xf numFmtId="170" fontId="16" fillId="0" borderId="106" xfId="7" applyNumberFormat="1" applyFont="1" applyBorder="1" applyAlignment="1">
      <alignment horizontal="center" vertical="center" wrapText="1"/>
    </xf>
    <xf numFmtId="0" fontId="13" fillId="10" borderId="107" xfId="8" applyFont="1" applyFill="1" applyBorder="1" applyAlignment="1">
      <alignment horizontal="center" vertical="center"/>
    </xf>
    <xf numFmtId="0" fontId="13" fillId="10" borderId="108" xfId="8" applyFont="1" applyFill="1" applyBorder="1" applyAlignment="1">
      <alignment horizontal="center" vertical="center"/>
    </xf>
    <xf numFmtId="0" fontId="13" fillId="12" borderId="114" xfId="8" applyFont="1" applyFill="1" applyBorder="1" applyAlignment="1">
      <alignment horizontal="left" vertical="center"/>
    </xf>
    <xf numFmtId="0" fontId="13" fillId="12" borderId="105" xfId="8" applyFont="1" applyFill="1" applyBorder="1" applyAlignment="1">
      <alignment horizontal="left" vertical="center"/>
    </xf>
    <xf numFmtId="0" fontId="8" fillId="9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</cellXfs>
  <cellStyles count="13">
    <cellStyle name="Millares [0] 2" xfId="2" xr:uid="{CDC82664-11C5-44A5-A44E-F9764E7CD9EC}"/>
    <cellStyle name="Millares [0] 3" xfId="4" xr:uid="{72827C66-28E1-4F60-AB7D-2A1E4137B32F}"/>
    <cellStyle name="Millares [0] 4 2" xfId="12" xr:uid="{F61B813A-EB75-4A7E-A264-049147270792}"/>
    <cellStyle name="Millares 3 2" xfId="11" xr:uid="{495562CE-8FB8-413F-ADF0-D30AE39C4E6A}"/>
    <cellStyle name="Moneda [0]" xfId="5" builtinId="7"/>
    <cellStyle name="Moneda [0] 2" xfId="1" xr:uid="{B3C71321-9C3E-4272-965D-043330EE9E46}"/>
    <cellStyle name="Moneda [0] 2 2" xfId="10" xr:uid="{D9C70AB4-6F82-4D18-9908-DE4D435E3A56}"/>
    <cellStyle name="Moneda [0] 3" xfId="3" xr:uid="{3414037D-66FC-44E8-BD4C-126C83180BD6}"/>
    <cellStyle name="Moneda 13 2" xfId="9" xr:uid="{2632F13B-5A50-4853-AD98-BF8842E6CCD9}"/>
    <cellStyle name="Normal" xfId="0" builtinId="0"/>
    <cellStyle name="Normal 11 2" xfId="8" xr:uid="{BFC0BEC1-C259-417B-9848-9D2C5C0A7F9F}"/>
    <cellStyle name="Normal 9" xfId="7" xr:uid="{6D7024FB-09A8-4F7A-AA2D-9E35E5A7A1FF}"/>
    <cellStyle name="Porcentaje" xfId="6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rgb="FF505050"/>
        </left>
        <right/>
        <top style="thin">
          <color rgb="FF505050"/>
        </top>
        <bottom style="thin">
          <color rgb="FF505050"/>
        </bottom>
        <vertical style="thin">
          <color rgb="FF505050"/>
        </vertical>
        <horizontal style="thin">
          <color rgb="FF505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rgb="FF505050"/>
        </left>
        <right style="thin">
          <color rgb="FF505050"/>
        </right>
        <top style="thin">
          <color rgb="FF505050"/>
        </top>
        <bottom style="thin">
          <color rgb="FF505050"/>
        </bottom>
        <vertical style="thin">
          <color rgb="FF505050"/>
        </vertical>
        <horizontal style="thin">
          <color rgb="FF505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5" formatCode="&quot;$&quot;\ #,##0;[Red]\-&quot;$&quot;\ 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rgb="FF505050"/>
        </left>
        <right style="thin">
          <color rgb="FF505050"/>
        </right>
        <top style="thin">
          <color rgb="FF505050"/>
        </top>
        <bottom style="thin">
          <color rgb="FF505050"/>
        </bottom>
        <vertical style="thin">
          <color rgb="FF505050"/>
        </vertical>
        <horizontal style="thin">
          <color rgb="FF505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rgb="FF505050"/>
        </left>
        <right style="thin">
          <color rgb="FF505050"/>
        </right>
        <top style="thin">
          <color rgb="FF505050"/>
        </top>
        <bottom style="thin">
          <color rgb="FF505050"/>
        </bottom>
        <vertical style="thin">
          <color rgb="FF505050"/>
        </vertical>
        <horizontal style="thin">
          <color rgb="FF505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general" vertical="bottom" textRotation="0" wrapText="1" indent="0" justifyLastLine="0" shrinkToFit="0" readingOrder="0"/>
      <border diagonalUp="0" diagonalDown="0">
        <left style="thin">
          <color rgb="FF505050"/>
        </left>
        <right style="thin">
          <color rgb="FF505050"/>
        </right>
        <top style="thin">
          <color rgb="FF505050"/>
        </top>
        <bottom style="thin">
          <color rgb="FF505050"/>
        </bottom>
        <vertical style="thin">
          <color rgb="FF505050"/>
        </vertical>
        <horizontal style="thin">
          <color rgb="FF505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/>
      <border diagonalUp="0" diagonalDown="0">
        <left/>
        <right style="thin">
          <color rgb="FF505050"/>
        </right>
        <top style="thin">
          <color rgb="FF505050"/>
        </top>
        <bottom style="thin">
          <color rgb="FF505050"/>
        </bottom>
        <vertical style="thin">
          <color rgb="FF505050"/>
        </vertical>
        <horizontal style="thin">
          <color rgb="FF505050"/>
        </horizontal>
      </border>
    </dxf>
    <dxf>
      <border>
        <top style="thin">
          <color rgb="FF505050"/>
        </top>
      </border>
    </dxf>
    <dxf>
      <border>
        <left style="medium">
          <color rgb="FF505050"/>
        </left>
        <right style="medium">
          <color rgb="FF505050"/>
        </right>
        <top style="medium">
          <color rgb="FF505050"/>
        </top>
        <bottom style="medium">
          <color rgb="FF505050"/>
        </bottom>
      </border>
    </dxf>
    <dxf>
      <border>
        <bottom style="thin">
          <color rgb="FF505050"/>
        </bottom>
      </border>
    </dxf>
    <dxf>
      <border>
        <left style="thin">
          <color rgb="FF505050"/>
        </left>
        <right style="thin">
          <color rgb="FF505050"/>
        </right>
        <top/>
        <bottom/>
        <vertical style="thin">
          <color rgb="FF505050"/>
        </vertical>
        <horizontal style="thin">
          <color rgb="FF50505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117230</xdr:colOff>
      <xdr:row>0</xdr:row>
      <xdr:rowOff>14655</xdr:rowOff>
    </xdr:from>
    <xdr:to>
      <xdr:col>2</xdr:col>
      <xdr:colOff>137318</xdr:colOff>
      <xdr:row>1</xdr:row>
      <xdr:rowOff>219808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8FF633-61F9-48F9-A150-4EF1C61442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036" b="22587"/>
        <a:stretch/>
      </xdr:blipFill>
      <xdr:spPr>
        <a:xfrm>
          <a:off x="117230" y="14655"/>
          <a:ext cx="3038780" cy="835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302419</xdr:colOff>
      <xdr:row>0</xdr:row>
      <xdr:rowOff>83342</xdr:rowOff>
    </xdr:from>
    <xdr:to>
      <xdr:col>1</xdr:col>
      <xdr:colOff>2626519</xdr:colOff>
      <xdr:row>1</xdr:row>
      <xdr:rowOff>202406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4BFE26-1E14-896A-981E-3D4D0497BA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036" b="22587"/>
        <a:stretch/>
      </xdr:blipFill>
      <xdr:spPr>
        <a:xfrm>
          <a:off x="302419" y="83342"/>
          <a:ext cx="2728913" cy="7500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enny Paola Betancourt Rojas" id="{09EA3D5E-5E09-467C-8760-E4588DBE4231}" userId="S::ybetancourt@fenoge.gov.co::5c5a380e-b3c2-4774-8886-46627699659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3DA7B9-A8AF-4A4A-9497-3A675B565E87}" name="Tabla1" displayName="Tabla1" ref="A13:F17" totalsRowShown="0" headerRowDxfId="9" headerRowBorderDxfId="8" tableBorderDxfId="7" totalsRowBorderDxfId="6">
  <autoFilter ref="A13:F17" xr:uid="{A83DA7B9-A8AF-4A4A-9497-3A675B565E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F7729AB-E9EA-2F4E-A0C6-699C57F4C609}" name="Columna1" dataDxfId="5"/>
    <tableColumn id="2" xr3:uid="{E46E2540-5612-7B42-9C63-E37D58CF4C84}" name="Columna2" dataDxfId="4">
      <calculatedColumnFormula>'1. Formato cotización'!C11</calculatedColumnFormula>
    </tableColumn>
    <tableColumn id="3" xr3:uid="{7A84BC65-FA74-9E40-B98E-D3159BC55B58}" name="Columna3" dataDxfId="3"/>
    <tableColumn id="4" xr3:uid="{35509989-62D7-484B-8C75-B5CF9450A480}" name="Columna4" dataDxfId="2"/>
    <tableColumn id="5" xr3:uid="{37F14B9D-B57B-F74F-B30D-11959A74B453}" name="Columna5" dataDxfId="1"/>
    <tableColumn id="6" xr3:uid="{200C37E7-3453-D648-A532-89E2A3E4F49E}" name="Columna6" dataDxfId="0">
      <calculatedColumnFormula>Tabla1[[#This Row],[Columna5]]*Tabla1[[#This Row],[Columna4]]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3T22:48:25.19" personId="{09EA3D5E-5E09-467C-8760-E4588DBE4231}" id="{D7CB532F-0C97-414F-8029-747034961646}" done="1">
    <text>Pongamos una pestaña donde les solicitemos incluir los datos del cotizante: nombre, identificación, representante legal, cédula, correo y télefono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A1:H25"/>
  <sheetViews>
    <sheetView showGridLines="0" tabSelected="1" view="pageBreakPreview" zoomScaleNormal="80" zoomScaleSheetLayoutView="100" workbookViewId="0">
      <selection activeCell="C12" sqref="C12"/>
    </sheetView>
  </sheetViews>
  <sheetFormatPr baseColWidth="10" defaultColWidth="11.5" defaultRowHeight="14"/>
  <cols>
    <col min="1" max="1" width="33.83203125" style="5" customWidth="1"/>
    <col min="2" max="2" width="11.5" style="5"/>
    <col min="3" max="3" width="51.83203125" style="5" customWidth="1"/>
    <col min="4" max="4" width="11.5" style="5"/>
    <col min="5" max="6" width="23.1640625" style="5" customWidth="1"/>
    <col min="7" max="7" width="18.83203125" style="5" customWidth="1"/>
    <col min="8" max="8" width="55.5" style="5" customWidth="1"/>
    <col min="9" max="9" width="7.1640625" style="5" customWidth="1"/>
    <col min="10" max="16384" width="11.5" style="5"/>
  </cols>
  <sheetData>
    <row r="1" spans="1:8" ht="49.5" customHeight="1">
      <c r="A1" s="225" t="s">
        <v>143</v>
      </c>
      <c r="B1" s="225"/>
      <c r="C1" s="225"/>
      <c r="D1" s="225"/>
      <c r="E1" s="225"/>
      <c r="F1" s="225"/>
      <c r="G1" s="225"/>
      <c r="H1" s="225"/>
    </row>
    <row r="2" spans="1:8" ht="21" customHeight="1">
      <c r="A2" s="226" t="s">
        <v>0</v>
      </c>
      <c r="B2" s="227"/>
      <c r="C2" s="227"/>
      <c r="D2" s="227"/>
      <c r="E2" s="227"/>
      <c r="F2" s="227"/>
      <c r="G2" s="227"/>
      <c r="H2" s="227"/>
    </row>
    <row r="3" spans="1:8" ht="21" customHeight="1">
      <c r="A3" s="28" t="s">
        <v>1</v>
      </c>
      <c r="B3" s="231"/>
      <c r="C3" s="231"/>
      <c r="D3" s="233" t="s">
        <v>2</v>
      </c>
      <c r="E3" s="233"/>
      <c r="F3" s="239"/>
      <c r="G3" s="240"/>
      <c r="H3" s="241"/>
    </row>
    <row r="4" spans="1:8" ht="21" customHeight="1">
      <c r="A4" s="35" t="s">
        <v>3</v>
      </c>
      <c r="B4" s="232"/>
      <c r="C4" s="232"/>
      <c r="D4" s="234" t="s">
        <v>4</v>
      </c>
      <c r="E4" s="234"/>
      <c r="F4" s="242"/>
      <c r="G4" s="243"/>
      <c r="H4" s="244"/>
    </row>
    <row r="5" spans="1:8" ht="31.5" customHeight="1">
      <c r="A5" s="29" t="s">
        <v>5</v>
      </c>
      <c r="B5" s="235"/>
      <c r="C5" s="236"/>
      <c r="D5" s="237" t="s">
        <v>6</v>
      </c>
      <c r="E5" s="238"/>
      <c r="F5" s="245"/>
      <c r="G5" s="246"/>
      <c r="H5" s="247"/>
    </row>
    <row r="6" spans="1:8" ht="27" customHeight="1">
      <c r="A6" s="34" t="s">
        <v>7</v>
      </c>
      <c r="B6" s="18"/>
      <c r="C6" s="18"/>
      <c r="D6" s="18"/>
      <c r="E6" s="18"/>
      <c r="F6" s="18"/>
      <c r="G6" s="18"/>
      <c r="H6" s="33"/>
    </row>
    <row r="7" spans="1:8" ht="77" customHeight="1">
      <c r="A7" s="228" t="s">
        <v>144</v>
      </c>
      <c r="B7" s="229"/>
      <c r="C7" s="229"/>
      <c r="D7" s="229"/>
      <c r="E7" s="229"/>
      <c r="F7" s="229"/>
      <c r="G7" s="229"/>
      <c r="H7" s="230"/>
    </row>
    <row r="8" spans="1:8" ht="34.5" customHeight="1">
      <c r="A8" s="30" t="s">
        <v>8</v>
      </c>
      <c r="B8" s="30" t="s">
        <v>9</v>
      </c>
      <c r="C8" s="30" t="s">
        <v>10</v>
      </c>
      <c r="D8" s="30" t="s">
        <v>11</v>
      </c>
      <c r="E8" s="31" t="s">
        <v>12</v>
      </c>
      <c r="F8" s="31" t="s">
        <v>13</v>
      </c>
      <c r="G8" s="31" t="s">
        <v>14</v>
      </c>
      <c r="H8" s="32" t="s">
        <v>15</v>
      </c>
    </row>
    <row r="9" spans="1:8" ht="34.5" customHeight="1">
      <c r="A9" s="37" t="s">
        <v>16</v>
      </c>
      <c r="B9" s="37">
        <v>1</v>
      </c>
      <c r="C9" s="37" t="s">
        <v>17</v>
      </c>
      <c r="D9" s="37">
        <v>1</v>
      </c>
      <c r="E9" s="38"/>
      <c r="F9" s="38"/>
      <c r="G9" s="38"/>
      <c r="H9" s="39"/>
    </row>
    <row r="10" spans="1:8" ht="26.25" customHeight="1">
      <c r="A10" s="37" t="s">
        <v>18</v>
      </c>
      <c r="B10" s="37">
        <v>2</v>
      </c>
      <c r="C10" s="37" t="s">
        <v>19</v>
      </c>
      <c r="D10" s="37">
        <v>1</v>
      </c>
      <c r="E10" s="38"/>
      <c r="F10" s="38"/>
      <c r="G10" s="38"/>
      <c r="H10" s="39"/>
    </row>
    <row r="11" spans="1:8" ht="39" customHeight="1">
      <c r="A11" s="222" t="s">
        <v>20</v>
      </c>
      <c r="B11" s="37" t="s">
        <v>21</v>
      </c>
      <c r="C11" s="39" t="s">
        <v>22</v>
      </c>
      <c r="D11" s="221">
        <v>2400</v>
      </c>
      <c r="E11" s="38"/>
      <c r="F11" s="38"/>
      <c r="G11" s="38"/>
      <c r="H11" s="39"/>
    </row>
    <row r="12" spans="1:8" ht="39" customHeight="1">
      <c r="A12" s="223"/>
      <c r="B12" s="37" t="s">
        <v>23</v>
      </c>
      <c r="C12" s="39" t="s">
        <v>24</v>
      </c>
      <c r="D12" s="221">
        <v>1600</v>
      </c>
      <c r="E12" s="38"/>
      <c r="F12" s="38"/>
      <c r="G12" s="38"/>
      <c r="H12" s="39"/>
    </row>
    <row r="13" spans="1:8" ht="39" customHeight="1">
      <c r="A13" s="223"/>
      <c r="B13" s="37" t="s">
        <v>25</v>
      </c>
      <c r="C13" s="37" t="s">
        <v>26</v>
      </c>
      <c r="D13" s="221">
        <v>2400</v>
      </c>
      <c r="E13" s="38"/>
      <c r="F13" s="38"/>
      <c r="G13" s="38"/>
      <c r="H13" s="39"/>
    </row>
    <row r="14" spans="1:8" ht="39" customHeight="1">
      <c r="A14" s="224"/>
      <c r="B14" s="37" t="s">
        <v>27</v>
      </c>
      <c r="C14" s="37" t="s">
        <v>28</v>
      </c>
      <c r="D14" s="221">
        <v>1600</v>
      </c>
      <c r="E14" s="38"/>
      <c r="F14" s="38"/>
      <c r="G14" s="38"/>
      <c r="H14" s="39"/>
    </row>
    <row r="15" spans="1:8" ht="24.75" customHeight="1">
      <c r="A15" s="37" t="s">
        <v>29</v>
      </c>
      <c r="B15" s="37">
        <v>4</v>
      </c>
      <c r="C15" s="37" t="s">
        <v>30</v>
      </c>
      <c r="D15" s="221">
        <v>4000</v>
      </c>
      <c r="E15" s="38"/>
      <c r="F15" s="38"/>
      <c r="G15" s="38"/>
      <c r="H15" s="39"/>
    </row>
    <row r="16" spans="1:8" ht="24.75" customHeight="1">
      <c r="A16" s="37" t="s">
        <v>31</v>
      </c>
      <c r="B16" s="218">
        <v>5</v>
      </c>
      <c r="C16" s="218" t="s">
        <v>32</v>
      </c>
      <c r="D16" s="37">
        <v>1</v>
      </c>
      <c r="E16" s="38"/>
      <c r="F16" s="219"/>
      <c r="G16" s="219"/>
      <c r="H16" s="220"/>
    </row>
    <row r="17" spans="1:8">
      <c r="A17" s="6"/>
      <c r="B17" s="2"/>
      <c r="D17" s="19" t="s">
        <v>33</v>
      </c>
      <c r="E17" s="20">
        <f ca="1">SUM(E9:E17)</f>
        <v>0</v>
      </c>
      <c r="F17" s="61"/>
      <c r="G17" s="3"/>
      <c r="H17" s="3"/>
    </row>
    <row r="18" spans="1:8">
      <c r="D18" s="8" t="s">
        <v>34</v>
      </c>
      <c r="E18" s="9">
        <f ca="1">SUM(E17:E17)</f>
        <v>0</v>
      </c>
      <c r="F18" s="62"/>
      <c r="G18" s="3"/>
    </row>
    <row r="21" spans="1:8">
      <c r="B21" s="4"/>
      <c r="C21" s="4"/>
    </row>
    <row r="22" spans="1:8">
      <c r="B22" s="4"/>
      <c r="C22" s="4"/>
    </row>
    <row r="23" spans="1:8">
      <c r="B23" s="4"/>
      <c r="C23" s="4"/>
    </row>
    <row r="24" spans="1:8">
      <c r="B24" s="4"/>
      <c r="C24" s="4"/>
    </row>
    <row r="25" spans="1:8">
      <c r="B25" s="4"/>
      <c r="C25" s="4"/>
    </row>
  </sheetData>
  <mergeCells count="13">
    <mergeCell ref="A11:A14"/>
    <mergeCell ref="A1:H1"/>
    <mergeCell ref="A2:H2"/>
    <mergeCell ref="A7:H7"/>
    <mergeCell ref="B3:C3"/>
    <mergeCell ref="B4:C4"/>
    <mergeCell ref="D3:E3"/>
    <mergeCell ref="D4:E4"/>
    <mergeCell ref="B5:C5"/>
    <mergeCell ref="D5:E5"/>
    <mergeCell ref="F3:H3"/>
    <mergeCell ref="F4:H4"/>
    <mergeCell ref="F5:H5"/>
  </mergeCells>
  <pageMargins left="0.7" right="0.7" top="0.75" bottom="0.75" header="0.3" footer="0.3"/>
  <pageSetup paperSize="9" scale="4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89AF-3049-4418-AA14-ADAF971543CE}">
  <dimension ref="A1:F27"/>
  <sheetViews>
    <sheetView showGridLines="0" view="pageBreakPreview" zoomScaleNormal="100" zoomScaleSheetLayoutView="100" workbookViewId="0">
      <selection activeCell="A25" sqref="A25"/>
    </sheetView>
  </sheetViews>
  <sheetFormatPr baseColWidth="10" defaultColWidth="9.1640625" defaultRowHeight="15"/>
  <cols>
    <col min="1" max="1" width="12.5" style="1" bestFit="1" customWidth="1"/>
    <col min="2" max="2" width="49" style="1" customWidth="1"/>
    <col min="3" max="3" width="12.5" style="1" customWidth="1"/>
    <col min="4" max="4" width="25.83203125" style="1" customWidth="1"/>
    <col min="5" max="5" width="12.5" style="1" customWidth="1"/>
    <col min="6" max="6" width="15.5" style="1" customWidth="1"/>
    <col min="7" max="16384" width="9.1640625" style="1"/>
  </cols>
  <sheetData>
    <row r="1" spans="1:6">
      <c r="A1" s="251" t="s">
        <v>35</v>
      </c>
      <c r="B1" s="251"/>
      <c r="C1" s="251"/>
      <c r="D1" s="251"/>
      <c r="E1" s="251"/>
      <c r="F1" s="251"/>
    </row>
    <row r="2" spans="1:6" ht="16" thickBot="1"/>
    <row r="3" spans="1:6" ht="16" thickBot="1">
      <c r="D3" s="15"/>
      <c r="E3" s="36"/>
      <c r="F3" s="47"/>
    </row>
    <row r="4" spans="1:6" ht="16" thickBot="1">
      <c r="A4" s="252" t="str">
        <f>'1. Formato cotización'!C10</f>
        <v>Priorización y selección de beneficiarios.</v>
      </c>
      <c r="B4" s="253"/>
      <c r="C4" s="253"/>
      <c r="D4" s="253"/>
      <c r="E4" s="253"/>
      <c r="F4" s="253"/>
    </row>
    <row r="5" spans="1:6" ht="16" thickBot="1">
      <c r="A5" s="10"/>
    </row>
    <row r="6" spans="1:6" ht="16" thickBot="1">
      <c r="A6" s="11" t="s">
        <v>36</v>
      </c>
      <c r="B6" s="12" t="s">
        <v>37</v>
      </c>
      <c r="C6" s="13" t="s">
        <v>38</v>
      </c>
      <c r="D6" s="16" t="s">
        <v>39</v>
      </c>
      <c r="E6" s="14" t="s">
        <v>40</v>
      </c>
      <c r="F6" s="11" t="s">
        <v>41</v>
      </c>
    </row>
    <row r="7" spans="1:6" ht="16" thickBot="1">
      <c r="A7" s="72">
        <v>1</v>
      </c>
      <c r="B7" s="40" t="str">
        <f>'1. Formato cotización'!C10</f>
        <v>Priorización y selección de beneficiarios.</v>
      </c>
      <c r="C7" s="41" t="s">
        <v>42</v>
      </c>
      <c r="D7" s="42"/>
      <c r="E7" s="45">
        <v>1</v>
      </c>
      <c r="F7" s="46">
        <f>D7*E7</f>
        <v>0</v>
      </c>
    </row>
    <row r="8" spans="1:6" ht="16" thickBot="1">
      <c r="D8" s="15"/>
      <c r="E8" s="43" t="s">
        <v>43</v>
      </c>
      <c r="F8" s="44">
        <f>SUM(F7:F7)</f>
        <v>0</v>
      </c>
    </row>
    <row r="9" spans="1:6" ht="16" thickBot="1">
      <c r="D9" s="15"/>
      <c r="E9" s="36"/>
      <c r="F9" s="47"/>
    </row>
    <row r="10" spans="1:6" ht="16" thickBot="1">
      <c r="A10" s="252" t="s">
        <v>44</v>
      </c>
      <c r="B10" s="253"/>
      <c r="C10" s="253"/>
      <c r="D10" s="253"/>
      <c r="E10" s="253"/>
      <c r="F10" s="253"/>
    </row>
    <row r="11" spans="1:6" ht="16" thickBot="1">
      <c r="A11" s="10"/>
    </row>
    <row r="12" spans="1:6">
      <c r="A12" s="11" t="s">
        <v>36</v>
      </c>
      <c r="B12" s="12" t="s">
        <v>37</v>
      </c>
      <c r="C12" s="13" t="s">
        <v>38</v>
      </c>
      <c r="D12" s="16" t="s">
        <v>39</v>
      </c>
      <c r="E12" s="14" t="s">
        <v>40</v>
      </c>
      <c r="F12" s="11" t="s">
        <v>41</v>
      </c>
    </row>
    <row r="13" spans="1:6" ht="15" hidden="1" customHeight="1">
      <c r="A13" s="50" t="s">
        <v>45</v>
      </c>
      <c r="B13" s="51" t="s">
        <v>46</v>
      </c>
      <c r="C13" s="52" t="s">
        <v>47</v>
      </c>
      <c r="D13" s="58" t="s">
        <v>48</v>
      </c>
      <c r="E13" s="59" t="s">
        <v>49</v>
      </c>
      <c r="F13" s="53" t="s">
        <v>50</v>
      </c>
    </row>
    <row r="14" spans="1:6" ht="32">
      <c r="A14" s="73" t="s">
        <v>51</v>
      </c>
      <c r="B14" s="64" t="str">
        <f>'1. Formato cotización'!C11</f>
        <v>Adquisición, suministro y disponibilidad de equipos y 
materiales eléctricos Usuario Tipo I</v>
      </c>
      <c r="C14" s="63" t="s">
        <v>52</v>
      </c>
      <c r="D14" s="65"/>
      <c r="E14" s="66">
        <v>2400</v>
      </c>
      <c r="F14" s="68">
        <f>Tabla1[[#This Row],[Columna5]]*Tabla1[[#This Row],[Columna4]]</f>
        <v>0</v>
      </c>
    </row>
    <row r="15" spans="1:6" ht="32">
      <c r="A15" s="73" t="s">
        <v>53</v>
      </c>
      <c r="B15" s="64" t="str">
        <f>'1. Formato cotización'!C12</f>
        <v>Adquisición, suministro y disponibilidad de equipos y 
materiales eléctricos Usuario Tipo II</v>
      </c>
      <c r="C15" s="63" t="s">
        <v>52</v>
      </c>
      <c r="D15" s="67"/>
      <c r="E15" s="66">
        <v>1600</v>
      </c>
      <c r="F15" s="68">
        <f>Tabla1[[#This Row],[Columna5]]*Tabla1[[#This Row],[Columna4]]</f>
        <v>0</v>
      </c>
    </row>
    <row r="16" spans="1:6" ht="16">
      <c r="A16" s="73" t="s">
        <v>54</v>
      </c>
      <c r="B16" s="64" t="str">
        <f>'1. Formato cotización'!C13</f>
        <v>Implementación de las instalaciones Usuario Tipo I</v>
      </c>
      <c r="C16" s="63" t="s">
        <v>52</v>
      </c>
      <c r="D16" s="67"/>
      <c r="E16" s="66">
        <v>2400</v>
      </c>
      <c r="F16" s="68">
        <f>Tabla1[[#This Row],[Columna5]]*Tabla1[[#This Row],[Columna4]]</f>
        <v>0</v>
      </c>
    </row>
    <row r="17" spans="1:6" ht="17" thickBot="1">
      <c r="A17" s="74" t="s">
        <v>55</v>
      </c>
      <c r="B17" s="54" t="str">
        <f>'1. Formato cotización'!C14</f>
        <v>Implementación de las instalaciones Usuario Tipo II</v>
      </c>
      <c r="C17" s="55" t="s">
        <v>52</v>
      </c>
      <c r="D17" s="56"/>
      <c r="E17" s="60">
        <v>1600</v>
      </c>
      <c r="F17" s="57">
        <f>Tabla1[[#This Row],[Columna5]]*Tabla1[[#This Row],[Columna4]]</f>
        <v>0</v>
      </c>
    </row>
    <row r="18" spans="1:6" ht="16" thickBot="1">
      <c r="D18" s="15"/>
      <c r="E18" s="48" t="s">
        <v>43</v>
      </c>
      <c r="F18" s="49">
        <f>SUM(Tabla1[Columna6])</f>
        <v>0</v>
      </c>
    </row>
    <row r="19" spans="1:6" ht="16" thickBot="1">
      <c r="D19" s="15"/>
      <c r="E19" s="36"/>
      <c r="F19" s="47"/>
    </row>
    <row r="20" spans="1:6" ht="16" thickBot="1">
      <c r="A20" s="252" t="str">
        <f>'1. Formato cotización'!C15</f>
        <v xml:space="preserve">Disposición final </v>
      </c>
      <c r="B20" s="253"/>
      <c r="C20" s="253"/>
      <c r="D20" s="253"/>
      <c r="E20" s="253"/>
      <c r="F20" s="253"/>
    </row>
    <row r="21" spans="1:6" ht="16" thickBot="1">
      <c r="A21" s="10"/>
    </row>
    <row r="22" spans="1:6" ht="16" thickBot="1">
      <c r="A22" s="11" t="s">
        <v>36</v>
      </c>
      <c r="B22" s="12" t="s">
        <v>37</v>
      </c>
      <c r="C22" s="13" t="s">
        <v>38</v>
      </c>
      <c r="D22" s="16" t="s">
        <v>39</v>
      </c>
      <c r="E22" s="14" t="s">
        <v>40</v>
      </c>
      <c r="F22" s="11" t="s">
        <v>41</v>
      </c>
    </row>
    <row r="23" spans="1:6" ht="16" thickBot="1">
      <c r="A23" s="72">
        <v>3</v>
      </c>
      <c r="B23" s="40" t="str">
        <f>A20</f>
        <v xml:space="preserve">Disposición final </v>
      </c>
      <c r="C23" s="41" t="s">
        <v>42</v>
      </c>
      <c r="D23" s="42"/>
      <c r="E23" s="45">
        <v>1</v>
      </c>
      <c r="F23" s="46">
        <f>D23*E23</f>
        <v>0</v>
      </c>
    </row>
    <row r="24" spans="1:6" ht="16" thickBot="1">
      <c r="D24" s="15"/>
      <c r="E24" s="43" t="s">
        <v>43</v>
      </c>
      <c r="F24" s="44">
        <f>SUM(F23:F23)</f>
        <v>0</v>
      </c>
    </row>
    <row r="25" spans="1:6">
      <c r="D25" s="15"/>
      <c r="E25" s="36"/>
      <c r="F25" s="47"/>
    </row>
    <row r="26" spans="1:6" ht="20.25" customHeight="1" thickBot="1"/>
    <row r="27" spans="1:6" ht="78.75" customHeight="1" thickBot="1">
      <c r="A27" s="248" t="s">
        <v>56</v>
      </c>
      <c r="B27" s="249"/>
      <c r="C27" s="249"/>
      <c r="D27" s="249"/>
      <c r="E27" s="249"/>
      <c r="F27" s="250"/>
    </row>
  </sheetData>
  <mergeCells count="5">
    <mergeCell ref="A27:F27"/>
    <mergeCell ref="A1:F1"/>
    <mergeCell ref="A4:F4"/>
    <mergeCell ref="A10:F10"/>
    <mergeCell ref="A20:F20"/>
  </mergeCells>
  <pageMargins left="0.7" right="0.7" top="0.75" bottom="0.75" header="0.3" footer="0.3"/>
  <pageSetup scale="66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27DB-70E3-4113-A9B6-4B518EA735E7}">
  <dimension ref="A2:K71"/>
  <sheetViews>
    <sheetView workbookViewId="0">
      <selection activeCell="A33" sqref="A33:J33"/>
    </sheetView>
  </sheetViews>
  <sheetFormatPr baseColWidth="10" defaultColWidth="8.83203125" defaultRowHeight="15"/>
  <cols>
    <col min="2" max="2" width="54.33203125" customWidth="1"/>
    <col min="6" max="6" width="15.1640625" customWidth="1"/>
    <col min="7" max="7" width="15.5" customWidth="1"/>
    <col min="8" max="8" width="13.5" customWidth="1"/>
    <col min="9" max="9" width="18.33203125" customWidth="1"/>
    <col min="10" max="10" width="17.1640625" customWidth="1"/>
    <col min="11" max="11" width="16.6640625" bestFit="1" customWidth="1"/>
  </cols>
  <sheetData>
    <row r="2" spans="1:11" ht="18">
      <c r="A2" s="254" t="str">
        <f>'2. APU''s'!B14</f>
        <v>Adquisición, suministro y disponibilidad de equipos y 
materiales eléctricos Usuario Tipo I</v>
      </c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>
      <c r="A3" s="257" t="s">
        <v>57</v>
      </c>
      <c r="B3" s="259" t="s">
        <v>58</v>
      </c>
      <c r="C3" s="259" t="s">
        <v>59</v>
      </c>
      <c r="D3" s="261" t="s">
        <v>60</v>
      </c>
      <c r="E3" s="261" t="s">
        <v>61</v>
      </c>
      <c r="F3" s="263" t="s">
        <v>62</v>
      </c>
      <c r="G3" s="264"/>
      <c r="H3" s="264"/>
      <c r="I3" s="265"/>
      <c r="J3" s="261" t="s">
        <v>63</v>
      </c>
      <c r="K3" s="268" t="s">
        <v>64</v>
      </c>
    </row>
    <row r="4" spans="1:11">
      <c r="A4" s="258"/>
      <c r="B4" s="260"/>
      <c r="C4" s="260"/>
      <c r="D4" s="262"/>
      <c r="E4" s="262"/>
      <c r="F4" s="75" t="s">
        <v>65</v>
      </c>
      <c r="G4" s="76" t="s">
        <v>66</v>
      </c>
      <c r="H4" s="75" t="s">
        <v>67</v>
      </c>
      <c r="I4" s="75" t="s">
        <v>68</v>
      </c>
      <c r="J4" s="262"/>
      <c r="K4" s="269"/>
    </row>
    <row r="5" spans="1:11">
      <c r="A5" s="270" t="s">
        <v>69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11">
      <c r="A6" s="77">
        <v>1</v>
      </c>
      <c r="B6" s="78" t="s">
        <v>70</v>
      </c>
      <c r="C6" s="79"/>
      <c r="D6" s="80"/>
      <c r="E6" s="80"/>
      <c r="F6" s="81">
        <f>+(SUMPRODUCT($E$8:$E$12,F7:F11))</f>
        <v>0</v>
      </c>
      <c r="G6" s="81">
        <f t="shared" ref="G6:I6" si="0">+(SUMPRODUCT($E$8:$E$12,G7:G11))</f>
        <v>0</v>
      </c>
      <c r="H6" s="81">
        <f>+(SUMPRODUCT($E$8:$E$12,H7:H11))</f>
        <v>0</v>
      </c>
      <c r="I6" s="81">
        <f t="shared" si="0"/>
        <v>0</v>
      </c>
      <c r="J6" s="80"/>
      <c r="K6" s="82"/>
    </row>
    <row r="7" spans="1:11" ht="30">
      <c r="A7" s="83">
        <v>1.1000000000000001</v>
      </c>
      <c r="B7" s="84" t="s">
        <v>71</v>
      </c>
      <c r="C7" s="85" t="s">
        <v>72</v>
      </c>
      <c r="D7" s="86"/>
      <c r="E7" s="86"/>
      <c r="F7" s="87"/>
      <c r="G7" s="87"/>
      <c r="H7" s="87"/>
      <c r="I7" s="87"/>
      <c r="J7" s="88">
        <f>+ROUND((F7+G7+H7+I7),0)</f>
        <v>0</v>
      </c>
      <c r="K7" s="89">
        <f>ROUND((J7*E7),0)</f>
        <v>0</v>
      </c>
    </row>
    <row r="8" spans="1:11" ht="30">
      <c r="A8" s="83">
        <v>1.2</v>
      </c>
      <c r="B8" s="84" t="s">
        <v>73</v>
      </c>
      <c r="C8" s="85" t="s">
        <v>72</v>
      </c>
      <c r="D8" s="86"/>
      <c r="E8" s="86"/>
      <c r="F8" s="87"/>
      <c r="G8" s="87"/>
      <c r="H8" s="87"/>
      <c r="I8" s="87"/>
      <c r="J8" s="88">
        <f>+ROUND((F8+G8+H8+I8),0)</f>
        <v>0</v>
      </c>
      <c r="K8" s="89">
        <f>ROUND((J8*E8),0)</f>
        <v>0</v>
      </c>
    </row>
    <row r="9" spans="1:11" ht="30">
      <c r="A9" s="83">
        <v>1.3</v>
      </c>
      <c r="B9" s="84" t="s">
        <v>74</v>
      </c>
      <c r="C9" s="85" t="s">
        <v>72</v>
      </c>
      <c r="D9" s="86"/>
      <c r="E9" s="86"/>
      <c r="F9" s="87"/>
      <c r="G9" s="87"/>
      <c r="H9" s="87"/>
      <c r="I9" s="87"/>
      <c r="J9" s="88">
        <f>+ROUND((F9+G9+H9+I9),0)</f>
        <v>0</v>
      </c>
      <c r="K9" s="89">
        <f>ROUND((J9*E9),0)</f>
        <v>0</v>
      </c>
    </row>
    <row r="10" spans="1:11" ht="30">
      <c r="A10" s="83">
        <v>1.4</v>
      </c>
      <c r="B10" s="84" t="s">
        <v>75</v>
      </c>
      <c r="C10" s="85" t="s">
        <v>72</v>
      </c>
      <c r="D10" s="86"/>
      <c r="E10" s="86"/>
      <c r="F10" s="87"/>
      <c r="G10" s="87"/>
      <c r="H10" s="87"/>
      <c r="I10" s="87"/>
      <c r="J10" s="88">
        <f>+ROUND((F10+G10+H10+I10),0)</f>
        <v>0</v>
      </c>
      <c r="K10" s="89">
        <f>ROUND((J10*E10),0)</f>
        <v>0</v>
      </c>
    </row>
    <row r="11" spans="1:11" ht="30">
      <c r="A11" s="90">
        <v>1.5</v>
      </c>
      <c r="B11" s="91" t="s">
        <v>76</v>
      </c>
      <c r="C11" s="85" t="s">
        <v>72</v>
      </c>
      <c r="D11" s="92"/>
      <c r="E11" s="86"/>
      <c r="F11" s="87"/>
      <c r="G11" s="93"/>
      <c r="H11" s="93"/>
      <c r="I11" s="93"/>
      <c r="J11" s="88">
        <f>+ROUND((F11+G11+H11+I11),0)</f>
        <v>0</v>
      </c>
      <c r="K11" s="89">
        <f>ROUND((J11*E11),0)</f>
        <v>0</v>
      </c>
    </row>
    <row r="12" spans="1:11">
      <c r="A12" s="273" t="s">
        <v>77</v>
      </c>
      <c r="B12" s="274"/>
      <c r="C12" s="274"/>
      <c r="D12" s="274"/>
      <c r="E12" s="274"/>
      <c r="F12" s="274"/>
      <c r="G12" s="274"/>
      <c r="H12" s="274"/>
      <c r="I12" s="274"/>
      <c r="J12" s="275"/>
      <c r="K12" s="167">
        <f>ROUND(SUM(K7:K11),0)</f>
        <v>0</v>
      </c>
    </row>
    <row r="13" spans="1:11">
      <c r="A13" s="136">
        <v>2</v>
      </c>
      <c r="B13" s="168" t="s">
        <v>78</v>
      </c>
      <c r="C13" s="169"/>
      <c r="D13" s="170"/>
      <c r="E13" s="170"/>
      <c r="F13" s="140"/>
      <c r="G13" s="140"/>
      <c r="H13" s="140"/>
      <c r="I13" s="140"/>
      <c r="J13" s="171"/>
      <c r="K13" s="141"/>
    </row>
    <row r="14" spans="1:11">
      <c r="A14" s="172">
        <v>2.1</v>
      </c>
      <c r="B14" s="162" t="s">
        <v>79</v>
      </c>
      <c r="C14" s="163" t="s">
        <v>52</v>
      </c>
      <c r="D14" s="164">
        <v>1</v>
      </c>
      <c r="E14" s="164"/>
      <c r="F14" s="165"/>
      <c r="G14" s="165"/>
      <c r="H14" s="165"/>
      <c r="I14" s="165"/>
      <c r="J14" s="166">
        <f>+ROUND((F14+G14+H14+I14),0)</f>
        <v>0</v>
      </c>
      <c r="K14" s="173">
        <f>ROUND((E14*J14),0)</f>
        <v>0</v>
      </c>
    </row>
    <row r="15" spans="1:11">
      <c r="A15" s="174">
        <v>2.1</v>
      </c>
      <c r="B15" s="175" t="s">
        <v>80</v>
      </c>
      <c r="C15" s="176" t="s">
        <v>52</v>
      </c>
      <c r="D15" s="177">
        <v>1</v>
      </c>
      <c r="E15" s="177"/>
      <c r="F15" s="178"/>
      <c r="G15" s="178"/>
      <c r="H15" s="178"/>
      <c r="I15" s="178"/>
      <c r="J15" s="179">
        <f>+ROUND((F15+G15+H15+I15),0)</f>
        <v>0</v>
      </c>
      <c r="K15" s="180">
        <f>ROUND((E15*J15),0)</f>
        <v>0</v>
      </c>
    </row>
    <row r="16" spans="1:11">
      <c r="A16" s="276" t="s">
        <v>81</v>
      </c>
      <c r="B16" s="277"/>
      <c r="C16" s="277"/>
      <c r="D16" s="277"/>
      <c r="E16" s="277"/>
      <c r="F16" s="277"/>
      <c r="G16" s="277"/>
      <c r="H16" s="277"/>
      <c r="I16" s="277"/>
      <c r="J16" s="278"/>
      <c r="K16" s="161">
        <f>ROUND(SUM(K14:K15),0)</f>
        <v>0</v>
      </c>
    </row>
    <row r="17" spans="1:11">
      <c r="A17" s="95">
        <v>3</v>
      </c>
      <c r="B17" s="96" t="s">
        <v>82</v>
      </c>
      <c r="C17" s="97"/>
      <c r="D17" s="98"/>
      <c r="E17" s="98"/>
      <c r="F17" s="99"/>
      <c r="G17" s="99"/>
      <c r="H17" s="99"/>
      <c r="I17" s="99"/>
      <c r="J17" s="99"/>
      <c r="K17" s="101"/>
    </row>
    <row r="18" spans="1:11">
      <c r="A18" s="102">
        <v>3.1</v>
      </c>
      <c r="B18" s="103" t="s">
        <v>83</v>
      </c>
      <c r="C18" s="104" t="s">
        <v>84</v>
      </c>
      <c r="D18" s="105">
        <v>8</v>
      </c>
      <c r="E18" s="105"/>
      <c r="F18" s="112"/>
      <c r="G18" s="112"/>
      <c r="H18" s="112"/>
      <c r="I18" s="112"/>
      <c r="J18" s="88">
        <f>+ROUND((F18+G18+H18+I18),0)</f>
        <v>0</v>
      </c>
      <c r="K18" s="110">
        <f>ROUND((E18*J18),0)</f>
        <v>0</v>
      </c>
    </row>
    <row r="19" spans="1:11" ht="28">
      <c r="A19" s="83">
        <v>3.2</v>
      </c>
      <c r="B19" s="113" t="s">
        <v>85</v>
      </c>
      <c r="C19" s="104" t="s">
        <v>84</v>
      </c>
      <c r="D19" s="105">
        <v>4</v>
      </c>
      <c r="E19" s="105"/>
      <c r="F19" s="114"/>
      <c r="G19" s="114"/>
      <c r="H19" s="114"/>
      <c r="I19" s="114"/>
      <c r="J19" s="88">
        <f>+ROUND((F19+G19+H19+I19),0)</f>
        <v>0</v>
      </c>
      <c r="K19" s="110">
        <f>ROUND((E19*J19),0)</f>
        <v>0</v>
      </c>
    </row>
    <row r="20" spans="1:11" ht="28">
      <c r="A20" s="90">
        <v>3.3</v>
      </c>
      <c r="B20" s="103" t="s">
        <v>86</v>
      </c>
      <c r="C20" s="104" t="s">
        <v>84</v>
      </c>
      <c r="D20" s="105"/>
      <c r="E20" s="105"/>
      <c r="F20" s="115"/>
      <c r="G20" s="115"/>
      <c r="H20" s="115"/>
      <c r="I20" s="115"/>
      <c r="J20" s="88">
        <f>+ROUND((F20+G20+H20+I20),0)</f>
        <v>0</v>
      </c>
      <c r="K20" s="110">
        <f>ROUND((E20*J20),0)</f>
        <v>0</v>
      </c>
    </row>
    <row r="21" spans="1:11">
      <c r="A21" s="266" t="s">
        <v>87</v>
      </c>
      <c r="B21" s="267"/>
      <c r="C21" s="267"/>
      <c r="D21" s="267"/>
      <c r="E21" s="267"/>
      <c r="F21" s="267"/>
      <c r="G21" s="267"/>
      <c r="H21" s="267"/>
      <c r="I21" s="267"/>
      <c r="J21" s="279"/>
      <c r="K21" s="94">
        <f>ROUND(SUM(K18:K20),0)</f>
        <v>0</v>
      </c>
    </row>
    <row r="22" spans="1:11">
      <c r="A22" s="116">
        <v>4</v>
      </c>
      <c r="B22" s="117" t="s">
        <v>88</v>
      </c>
      <c r="C22" s="118"/>
      <c r="D22" s="119"/>
      <c r="E22" s="100"/>
      <c r="F22" s="81"/>
      <c r="G22" s="81"/>
      <c r="H22" s="81"/>
      <c r="I22" s="81"/>
      <c r="J22" s="81"/>
      <c r="K22" s="120"/>
    </row>
    <row r="23" spans="1:11" ht="28">
      <c r="A23" s="102">
        <v>4.0999999999999996</v>
      </c>
      <c r="B23" s="103" t="s">
        <v>89</v>
      </c>
      <c r="C23" s="121" t="s">
        <v>52</v>
      </c>
      <c r="D23" s="92"/>
      <c r="E23" s="122"/>
      <c r="F23" s="93"/>
      <c r="G23" s="93"/>
      <c r="H23" s="93"/>
      <c r="I23" s="93"/>
      <c r="J23" s="88">
        <f>+ROUND((F23+G23+H23+I23),0)</f>
        <v>0</v>
      </c>
      <c r="K23" s="89">
        <f>ROUND((J23*E23),0)</f>
        <v>0</v>
      </c>
    </row>
    <row r="24" spans="1:11">
      <c r="A24" s="266" t="s">
        <v>90</v>
      </c>
      <c r="B24" s="267"/>
      <c r="C24" s="267"/>
      <c r="D24" s="267"/>
      <c r="E24" s="267"/>
      <c r="F24" s="267"/>
      <c r="G24" s="267"/>
      <c r="H24" s="267"/>
      <c r="I24" s="267"/>
      <c r="J24" s="267"/>
      <c r="K24" s="106">
        <f>ROUND(SUM(K23:K23),0)</f>
        <v>0</v>
      </c>
    </row>
    <row r="25" spans="1:11">
      <c r="A25" s="123">
        <v>5</v>
      </c>
      <c r="B25" s="124" t="s">
        <v>91</v>
      </c>
      <c r="C25" s="125"/>
      <c r="D25" s="126"/>
      <c r="E25" s="126"/>
      <c r="F25" s="99"/>
      <c r="G25" s="99"/>
      <c r="H25" s="99"/>
      <c r="I25" s="99"/>
      <c r="J25" s="99"/>
      <c r="K25" s="127"/>
    </row>
    <row r="26" spans="1:11" ht="28">
      <c r="A26" s="102">
        <v>5.0999999999999996</v>
      </c>
      <c r="B26" s="103" t="s">
        <v>92</v>
      </c>
      <c r="C26" s="104" t="s">
        <v>84</v>
      </c>
      <c r="D26" s="105"/>
      <c r="E26" s="105"/>
      <c r="F26" s="112"/>
      <c r="G26" s="112"/>
      <c r="H26" s="112"/>
      <c r="I26" s="112"/>
      <c r="J26" s="88">
        <f>+ROUND((F26+G26+H26+I26),0)</f>
        <v>0</v>
      </c>
      <c r="K26" s="89">
        <f>ROUND((J26*E26),0)</f>
        <v>0</v>
      </c>
    </row>
    <row r="27" spans="1:11">
      <c r="A27" s="266" t="s">
        <v>93</v>
      </c>
      <c r="B27" s="267"/>
      <c r="C27" s="267"/>
      <c r="D27" s="267"/>
      <c r="E27" s="267"/>
      <c r="F27" s="267"/>
      <c r="G27" s="267"/>
      <c r="H27" s="267"/>
      <c r="I27" s="267"/>
      <c r="J27" s="267"/>
      <c r="K27" s="106">
        <f>ROUND(SUM(K26:K26),0)</f>
        <v>0</v>
      </c>
    </row>
    <row r="28" spans="1:11">
      <c r="A28" s="95">
        <v>6</v>
      </c>
      <c r="B28" s="96" t="s">
        <v>94</v>
      </c>
      <c r="C28" s="97"/>
      <c r="D28" s="98"/>
      <c r="E28" s="98"/>
      <c r="F28" s="99"/>
      <c r="G28" s="99"/>
      <c r="H28" s="99"/>
      <c r="I28" s="99"/>
      <c r="J28" s="99"/>
      <c r="K28" s="101"/>
    </row>
    <row r="29" spans="1:11">
      <c r="A29" s="128">
        <v>6.1</v>
      </c>
      <c r="B29" s="103" t="s">
        <v>95</v>
      </c>
      <c r="C29" s="104" t="s">
        <v>84</v>
      </c>
      <c r="D29" s="105">
        <v>4</v>
      </c>
      <c r="E29" s="105"/>
      <c r="F29" s="112"/>
      <c r="G29" s="112"/>
      <c r="H29" s="112"/>
      <c r="I29" s="112"/>
      <c r="J29" s="88">
        <f>+ROUND((F29+G29+H29+I29),0)</f>
        <v>0</v>
      </c>
      <c r="K29" s="89">
        <f>ROUND((E29*J29),0)</f>
        <v>0</v>
      </c>
    </row>
    <row r="30" spans="1:11">
      <c r="A30" s="266" t="s">
        <v>96</v>
      </c>
      <c r="B30" s="267"/>
      <c r="C30" s="267"/>
      <c r="D30" s="267"/>
      <c r="E30" s="267"/>
      <c r="F30" s="267"/>
      <c r="G30" s="267"/>
      <c r="H30" s="267"/>
      <c r="I30" s="267"/>
      <c r="J30" s="267"/>
      <c r="K30" s="106">
        <f>ROUND((SUM(K29:K29)),0)</f>
        <v>0</v>
      </c>
    </row>
    <row r="31" spans="1:11">
      <c r="A31" s="95">
        <v>7</v>
      </c>
      <c r="B31" s="107" t="s">
        <v>97</v>
      </c>
      <c r="C31" s="108"/>
      <c r="D31" s="109"/>
      <c r="E31" s="109"/>
      <c r="F31" s="99"/>
      <c r="G31" s="99"/>
      <c r="H31" s="99"/>
      <c r="I31" s="99"/>
      <c r="J31" s="99"/>
      <c r="K31" s="101"/>
    </row>
    <row r="32" spans="1:11">
      <c r="A32" s="102">
        <v>7.1</v>
      </c>
      <c r="B32" s="103" t="s">
        <v>98</v>
      </c>
      <c r="C32" s="104" t="s">
        <v>52</v>
      </c>
      <c r="D32" s="105">
        <v>4</v>
      </c>
      <c r="E32" s="105"/>
      <c r="F32" s="93"/>
      <c r="G32" s="93"/>
      <c r="H32" s="93"/>
      <c r="I32" s="93"/>
      <c r="J32" s="88">
        <f>+ROUND((F32+G32+H32+I32),0)</f>
        <v>0</v>
      </c>
      <c r="K32" s="110">
        <f>ROUND((E32*J32),0)</f>
        <v>0</v>
      </c>
    </row>
    <row r="33" spans="1:11">
      <c r="A33" s="266" t="s">
        <v>99</v>
      </c>
      <c r="B33" s="267"/>
      <c r="C33" s="267"/>
      <c r="D33" s="267"/>
      <c r="E33" s="267"/>
      <c r="F33" s="267"/>
      <c r="G33" s="267"/>
      <c r="H33" s="267"/>
      <c r="I33" s="267"/>
      <c r="J33" s="267"/>
      <c r="K33" s="106">
        <f>ROUND(SUM(K32:K32),0)</f>
        <v>0</v>
      </c>
    </row>
    <row r="34" spans="1:11">
      <c r="A34" s="95">
        <v>8</v>
      </c>
      <c r="B34" s="96" t="s">
        <v>100</v>
      </c>
      <c r="C34" s="97"/>
      <c r="D34" s="98"/>
      <c r="E34" s="98"/>
      <c r="F34" s="99"/>
      <c r="G34" s="99"/>
      <c r="H34" s="99"/>
      <c r="I34" s="99"/>
      <c r="J34" s="99"/>
      <c r="K34" s="101"/>
    </row>
    <row r="35" spans="1:11" ht="28">
      <c r="A35" s="102">
        <v>8.1</v>
      </c>
      <c r="B35" s="103" t="s">
        <v>101</v>
      </c>
      <c r="C35" s="104" t="s">
        <v>84</v>
      </c>
      <c r="D35" s="105">
        <v>1</v>
      </c>
      <c r="E35" s="105"/>
      <c r="F35" s="93"/>
      <c r="G35" s="93"/>
      <c r="H35" s="93"/>
      <c r="I35" s="93"/>
      <c r="J35" s="88">
        <f>+ROUND((F35+G35+H35+I35),0)</f>
        <v>0</v>
      </c>
      <c r="K35" s="110">
        <f>ROUND((E35*J35),0)</f>
        <v>0</v>
      </c>
    </row>
    <row r="36" spans="1:11">
      <c r="A36" s="266" t="s">
        <v>102</v>
      </c>
      <c r="B36" s="267"/>
      <c r="C36" s="267"/>
      <c r="D36" s="267"/>
      <c r="E36" s="267"/>
      <c r="F36" s="267"/>
      <c r="G36" s="267"/>
      <c r="H36" s="267"/>
      <c r="I36" s="267"/>
      <c r="J36" s="267"/>
      <c r="K36" s="106">
        <f>ROUND(SUM(K35:K35),0)</f>
        <v>0</v>
      </c>
    </row>
    <row r="37" spans="1:11">
      <c r="A37" s="129">
        <v>9</v>
      </c>
      <c r="B37" s="130" t="s">
        <v>103</v>
      </c>
      <c r="C37" s="131"/>
      <c r="D37" s="132"/>
      <c r="E37" s="98"/>
      <c r="F37" s="81"/>
      <c r="G37" s="81"/>
      <c r="H37" s="81"/>
      <c r="I37" s="81"/>
      <c r="J37" s="81"/>
      <c r="K37" s="133"/>
    </row>
    <row r="38" spans="1:11">
      <c r="A38" s="102">
        <v>9.1</v>
      </c>
      <c r="B38" s="103" t="s">
        <v>104</v>
      </c>
      <c r="C38" s="104" t="s">
        <v>84</v>
      </c>
      <c r="D38" s="105">
        <v>1</v>
      </c>
      <c r="E38" s="105"/>
      <c r="F38" s="93"/>
      <c r="G38" s="93"/>
      <c r="H38" s="93"/>
      <c r="I38" s="93"/>
      <c r="J38" s="88">
        <f>+ROUND((F38+G38+H38+I38),0)</f>
        <v>0</v>
      </c>
      <c r="K38" s="110">
        <f>ROUND((E38*J38),0)</f>
        <v>0</v>
      </c>
    </row>
    <row r="39" spans="1:11">
      <c r="A39" s="266" t="s">
        <v>105</v>
      </c>
      <c r="B39" s="267"/>
      <c r="C39" s="267"/>
      <c r="D39" s="267"/>
      <c r="E39" s="267"/>
      <c r="F39" s="267"/>
      <c r="G39" s="267"/>
      <c r="H39" s="267"/>
      <c r="I39" s="267"/>
      <c r="J39" s="267"/>
      <c r="K39" s="106">
        <f>ROUND(SUM(K38:K38),0)</f>
        <v>0</v>
      </c>
    </row>
    <row r="40" spans="1:11">
      <c r="A40" s="129">
        <v>10</v>
      </c>
      <c r="B40" s="130" t="s">
        <v>106</v>
      </c>
      <c r="C40" s="131"/>
      <c r="D40" s="132"/>
      <c r="E40" s="98"/>
      <c r="F40" s="81"/>
      <c r="G40" s="81"/>
      <c r="H40" s="81"/>
      <c r="I40" s="81"/>
      <c r="J40" s="81"/>
      <c r="K40" s="133"/>
    </row>
    <row r="41" spans="1:11">
      <c r="A41" s="102">
        <v>10.1</v>
      </c>
      <c r="B41" s="103" t="s">
        <v>107</v>
      </c>
      <c r="C41" s="104" t="s">
        <v>84</v>
      </c>
      <c r="D41" s="105"/>
      <c r="E41" s="134"/>
      <c r="F41" s="93"/>
      <c r="G41" s="93"/>
      <c r="H41" s="93"/>
      <c r="I41" s="93"/>
      <c r="J41" s="88">
        <f>+ROUND((F41+G41+H41+I41),0)</f>
        <v>0</v>
      </c>
      <c r="K41" s="110">
        <f>ROUND((E41*J41),0)</f>
        <v>0</v>
      </c>
    </row>
    <row r="42" spans="1:11">
      <c r="A42" s="266" t="s">
        <v>108</v>
      </c>
      <c r="B42" s="267"/>
      <c r="C42" s="267"/>
      <c r="D42" s="267"/>
      <c r="E42" s="267"/>
      <c r="F42" s="267"/>
      <c r="G42" s="267"/>
      <c r="H42" s="267"/>
      <c r="I42" s="267"/>
      <c r="J42" s="267"/>
      <c r="K42" s="106">
        <f>ROUND(SUM(K41:K41),0)</f>
        <v>0</v>
      </c>
    </row>
    <row r="43" spans="1:11">
      <c r="A43" s="129">
        <v>11</v>
      </c>
      <c r="B43" s="130" t="s">
        <v>109</v>
      </c>
      <c r="C43" s="131"/>
      <c r="D43" s="132"/>
      <c r="E43" s="98"/>
      <c r="F43" s="81"/>
      <c r="G43" s="81"/>
      <c r="H43" s="81"/>
      <c r="I43" s="81"/>
      <c r="J43" s="81"/>
      <c r="K43" s="133"/>
    </row>
    <row r="44" spans="1:11" ht="28">
      <c r="A44" s="102">
        <v>11.1</v>
      </c>
      <c r="B44" s="103" t="s">
        <v>110</v>
      </c>
      <c r="C44" s="104" t="s">
        <v>84</v>
      </c>
      <c r="D44" s="105">
        <v>3</v>
      </c>
      <c r="E44" s="105"/>
      <c r="F44" s="93"/>
      <c r="G44" s="93"/>
      <c r="H44" s="93"/>
      <c r="I44" s="93"/>
      <c r="J44" s="88">
        <f>+ROUND((F44+G44+H44+I44),0)</f>
        <v>0</v>
      </c>
      <c r="K44" s="110">
        <f>ROUND((E44*J44),0)</f>
        <v>0</v>
      </c>
    </row>
    <row r="45" spans="1:11">
      <c r="A45" s="102">
        <v>11.2</v>
      </c>
      <c r="B45" s="103" t="s">
        <v>111</v>
      </c>
      <c r="C45" s="104" t="s">
        <v>84</v>
      </c>
      <c r="D45" s="105">
        <v>1</v>
      </c>
      <c r="E45" s="105"/>
      <c r="F45" s="93"/>
      <c r="G45" s="93"/>
      <c r="H45" s="93"/>
      <c r="I45" s="93"/>
      <c r="J45" s="88">
        <f>+ROUND((F45+G45+H45+I45),0)</f>
        <v>0</v>
      </c>
      <c r="K45" s="110">
        <f>ROUND((E45*J45),0)</f>
        <v>0</v>
      </c>
    </row>
    <row r="46" spans="1:11">
      <c r="A46" s="266" t="s">
        <v>112</v>
      </c>
      <c r="B46" s="267"/>
      <c r="C46" s="267"/>
      <c r="D46" s="267"/>
      <c r="E46" s="267"/>
      <c r="F46" s="267"/>
      <c r="G46" s="267"/>
      <c r="H46" s="267"/>
      <c r="I46" s="267"/>
      <c r="J46" s="267"/>
      <c r="K46" s="106">
        <f>ROUND(SUM(K44:K45),0)</f>
        <v>0</v>
      </c>
    </row>
    <row r="47" spans="1:11">
      <c r="A47" s="129">
        <v>12</v>
      </c>
      <c r="B47" s="130" t="s">
        <v>113</v>
      </c>
      <c r="C47" s="131"/>
      <c r="D47" s="132"/>
      <c r="E47" s="98"/>
      <c r="F47" s="81"/>
      <c r="G47" s="81"/>
      <c r="H47" s="81"/>
      <c r="I47" s="81"/>
      <c r="J47" s="81"/>
      <c r="K47" s="133"/>
    </row>
    <row r="48" spans="1:11" ht="28">
      <c r="A48" s="111">
        <v>12.1</v>
      </c>
      <c r="B48" s="103" t="s">
        <v>114</v>
      </c>
      <c r="C48" s="104" t="s">
        <v>84</v>
      </c>
      <c r="D48" s="105"/>
      <c r="E48" s="134"/>
      <c r="F48" s="93"/>
      <c r="G48" s="93"/>
      <c r="H48" s="93"/>
      <c r="I48" s="93"/>
      <c r="J48" s="88">
        <f>+ROUND((F48+G48+H48+I48),0)</f>
        <v>0</v>
      </c>
      <c r="K48" s="110">
        <f>ROUND((E48*J48),0)</f>
        <v>0</v>
      </c>
    </row>
    <row r="49" spans="1:11">
      <c r="A49" s="266" t="s">
        <v>115</v>
      </c>
      <c r="B49" s="267"/>
      <c r="C49" s="267"/>
      <c r="D49" s="267"/>
      <c r="E49" s="267"/>
      <c r="F49" s="267"/>
      <c r="G49" s="267"/>
      <c r="H49" s="267"/>
      <c r="I49" s="267"/>
      <c r="J49" s="267"/>
      <c r="K49" s="106">
        <f>ROUND(SUM(K48:K48),0)</f>
        <v>0</v>
      </c>
    </row>
    <row r="50" spans="1:11">
      <c r="A50" s="129">
        <v>13</v>
      </c>
      <c r="B50" s="130" t="s">
        <v>116</v>
      </c>
      <c r="C50" s="131"/>
      <c r="D50" s="132"/>
      <c r="E50" s="98"/>
      <c r="F50" s="81"/>
      <c r="G50" s="81"/>
      <c r="H50" s="81"/>
      <c r="I50" s="81"/>
      <c r="J50" s="81"/>
      <c r="K50" s="133"/>
    </row>
    <row r="51" spans="1:11" ht="28">
      <c r="A51" s="135">
        <v>13.1</v>
      </c>
      <c r="B51" s="103" t="s">
        <v>117</v>
      </c>
      <c r="C51" s="104" t="s">
        <v>72</v>
      </c>
      <c r="D51" s="105"/>
      <c r="E51" s="105"/>
      <c r="F51" s="93"/>
      <c r="G51" s="93"/>
      <c r="H51" s="93"/>
      <c r="I51" s="93"/>
      <c r="J51" s="88">
        <f>+ROUND((F51+G51+H51+I51),0)</f>
        <v>0</v>
      </c>
      <c r="K51" s="110">
        <f>ROUND((E51*J51),0)</f>
        <v>0</v>
      </c>
    </row>
    <row r="52" spans="1:11" ht="28">
      <c r="A52" s="135">
        <v>13.2</v>
      </c>
      <c r="B52" s="103" t="s">
        <v>118</v>
      </c>
      <c r="C52" s="104" t="s">
        <v>72</v>
      </c>
      <c r="D52" s="105"/>
      <c r="E52" s="105"/>
      <c r="F52" s="93"/>
      <c r="G52" s="93"/>
      <c r="H52" s="93"/>
      <c r="I52" s="93"/>
      <c r="J52" s="88">
        <f>+ROUND((F52+G52+H52+I52),0)</f>
        <v>0</v>
      </c>
      <c r="K52" s="110">
        <f>ROUND((E52*J52),0)</f>
        <v>0</v>
      </c>
    </row>
    <row r="53" spans="1:11">
      <c r="A53" s="282" t="s">
        <v>119</v>
      </c>
      <c r="B53" s="283"/>
      <c r="C53" s="283"/>
      <c r="D53" s="283"/>
      <c r="E53" s="283"/>
      <c r="F53" s="283"/>
      <c r="G53" s="283"/>
      <c r="H53" s="283"/>
      <c r="I53" s="283"/>
      <c r="J53" s="283"/>
      <c r="K53" s="187">
        <f>ROUND(SUM(K51:K52),0)</f>
        <v>0</v>
      </c>
    </row>
    <row r="54" spans="1:11">
      <c r="A54" s="188">
        <v>14</v>
      </c>
      <c r="B54" s="182" t="s">
        <v>120</v>
      </c>
      <c r="C54" s="183"/>
      <c r="D54" s="184"/>
      <c r="E54" s="184"/>
      <c r="F54" s="185"/>
      <c r="G54" s="185"/>
      <c r="H54" s="185"/>
      <c r="I54" s="185"/>
      <c r="J54" s="185"/>
      <c r="K54" s="189"/>
    </row>
    <row r="55" spans="1:11">
      <c r="A55" s="142">
        <v>14.1</v>
      </c>
      <c r="B55" s="143" t="s">
        <v>120</v>
      </c>
      <c r="C55" s="144" t="s">
        <v>84</v>
      </c>
      <c r="D55" s="144">
        <v>1</v>
      </c>
      <c r="E55" s="144"/>
      <c r="F55" s="145"/>
      <c r="G55" s="144"/>
      <c r="H55" s="146"/>
      <c r="I55" s="146"/>
      <c r="J55" s="166">
        <f>+ROUND((F55+G55+H55+I55),0)</f>
        <v>0</v>
      </c>
      <c r="K55" s="173">
        <f>ROUND((E55*J55),0)</f>
        <v>0</v>
      </c>
    </row>
    <row r="56" spans="1:11" ht="17.25" customHeight="1">
      <c r="A56" s="142">
        <v>14.2</v>
      </c>
      <c r="B56" s="143" t="s">
        <v>121</v>
      </c>
      <c r="C56" s="144" t="s">
        <v>84</v>
      </c>
      <c r="D56" s="144">
        <v>1</v>
      </c>
      <c r="E56" s="144"/>
      <c r="F56" s="145"/>
      <c r="G56" s="144"/>
      <c r="H56" s="146"/>
      <c r="I56" s="146"/>
      <c r="J56" s="166">
        <f>+ROUND((F56+G56+H56+I56),0)</f>
        <v>0</v>
      </c>
      <c r="K56" s="173">
        <f>ROUND((E56*J56),0)</f>
        <v>0</v>
      </c>
    </row>
    <row r="57" spans="1:11">
      <c r="A57" s="284" t="s">
        <v>122</v>
      </c>
      <c r="B57" s="285"/>
      <c r="C57" s="285"/>
      <c r="D57" s="285"/>
      <c r="E57" s="285"/>
      <c r="F57" s="285"/>
      <c r="G57" s="285"/>
      <c r="H57" s="285"/>
      <c r="I57" s="285"/>
      <c r="J57" s="285"/>
      <c r="K57" s="186">
        <f>ROUND(SUM(K55:K56),0)</f>
        <v>0</v>
      </c>
    </row>
    <row r="58" spans="1:11">
      <c r="A58" s="286"/>
      <c r="B58" s="287"/>
      <c r="C58" s="287"/>
      <c r="D58" s="287"/>
      <c r="E58" s="287"/>
      <c r="F58" s="287"/>
      <c r="G58" s="287"/>
      <c r="H58" s="287"/>
      <c r="I58" s="287"/>
      <c r="J58" s="287"/>
      <c r="K58" s="288"/>
    </row>
    <row r="59" spans="1:11">
      <c r="A59" s="289" t="s">
        <v>123</v>
      </c>
      <c r="B59" s="290"/>
      <c r="C59" s="290"/>
      <c r="D59" s="290"/>
      <c r="E59" s="290"/>
      <c r="F59" s="290"/>
      <c r="G59" s="290"/>
      <c r="H59" s="290"/>
      <c r="I59" s="290"/>
      <c r="J59" s="291"/>
      <c r="K59" s="147">
        <f>+(K12+K16+K21+K24+K27+K30+K33+K39+K42+K46+K49+K36+K53+K57)</f>
        <v>0</v>
      </c>
    </row>
    <row r="60" spans="1:11">
      <c r="A60" s="292" t="s">
        <v>124</v>
      </c>
      <c r="B60" s="293"/>
      <c r="C60" s="293"/>
      <c r="D60" s="293"/>
      <c r="E60" s="293"/>
      <c r="F60" s="293"/>
      <c r="G60" s="293"/>
      <c r="H60" s="293"/>
      <c r="I60" s="293"/>
      <c r="J60" s="293"/>
      <c r="K60" s="148">
        <f>+(K59)</f>
        <v>0</v>
      </c>
    </row>
    <row r="61" spans="1:11">
      <c r="A61" s="280" t="s">
        <v>125</v>
      </c>
      <c r="B61" s="281"/>
      <c r="C61" s="281"/>
      <c r="D61" s="281"/>
      <c r="E61" s="281"/>
      <c r="F61" s="281"/>
      <c r="G61" s="281"/>
      <c r="H61" s="281"/>
      <c r="I61" s="281"/>
      <c r="J61" s="149">
        <v>0</v>
      </c>
      <c r="K61" s="150">
        <f>ROUND((K60*$J$62),0)</f>
        <v>0</v>
      </c>
    </row>
    <row r="62" spans="1:11">
      <c r="A62" s="280" t="s">
        <v>126</v>
      </c>
      <c r="B62" s="281"/>
      <c r="C62" s="281"/>
      <c r="D62" s="281"/>
      <c r="E62" s="281"/>
      <c r="F62" s="281"/>
      <c r="G62" s="281"/>
      <c r="H62" s="281"/>
      <c r="I62" s="281"/>
      <c r="J62" s="149">
        <v>0</v>
      </c>
      <c r="K62" s="150">
        <f>ROUND((K60*$J$63),0)</f>
        <v>0</v>
      </c>
    </row>
    <row r="63" spans="1:11">
      <c r="A63" s="280" t="s">
        <v>127</v>
      </c>
      <c r="B63" s="281"/>
      <c r="C63" s="281"/>
      <c r="D63" s="281"/>
      <c r="E63" s="281"/>
      <c r="F63" s="281"/>
      <c r="G63" s="281"/>
      <c r="H63" s="281"/>
      <c r="I63" s="281"/>
      <c r="J63" s="149">
        <v>0</v>
      </c>
      <c r="K63" s="150">
        <f>ROUND((K60*$J$64),0)</f>
        <v>0</v>
      </c>
    </row>
    <row r="64" spans="1:11">
      <c r="A64" s="294" t="s">
        <v>128</v>
      </c>
      <c r="B64" s="295"/>
      <c r="C64" s="295"/>
      <c r="D64" s="295"/>
      <c r="E64" s="295"/>
      <c r="F64" s="295"/>
      <c r="G64" s="295"/>
      <c r="H64" s="295"/>
      <c r="I64" s="296"/>
      <c r="J64" s="181">
        <f>SUM(J61:J63)</f>
        <v>0</v>
      </c>
      <c r="K64" s="151">
        <f>ROUND(SUM(K61:K63),0)</f>
        <v>0</v>
      </c>
    </row>
    <row r="65" spans="1:11">
      <c r="A65" s="302" t="s">
        <v>129</v>
      </c>
      <c r="B65" s="303"/>
      <c r="C65" s="303"/>
      <c r="D65" s="303"/>
      <c r="E65" s="303"/>
      <c r="F65" s="303"/>
      <c r="G65" s="303"/>
      <c r="H65" s="303"/>
      <c r="I65" s="303"/>
      <c r="J65" s="303"/>
      <c r="K65" s="152">
        <f>ROUND((K60+K64),0)</f>
        <v>0</v>
      </c>
    </row>
    <row r="66" spans="1:11">
      <c r="A66" s="304" t="s">
        <v>130</v>
      </c>
      <c r="B66" s="305"/>
      <c r="C66" s="305"/>
      <c r="D66" s="305"/>
      <c r="E66" s="305"/>
      <c r="F66" s="305"/>
      <c r="G66" s="305"/>
      <c r="H66" s="305"/>
      <c r="I66" s="306"/>
      <c r="J66" s="153">
        <v>0.19</v>
      </c>
      <c r="K66" s="154">
        <f>+K59*J66+K63*J66</f>
        <v>0</v>
      </c>
    </row>
    <row r="67" spans="1:11">
      <c r="A67" s="307"/>
      <c r="B67" s="308"/>
      <c r="C67" s="308"/>
      <c r="D67" s="308"/>
      <c r="E67" s="308"/>
      <c r="F67" s="308"/>
      <c r="G67" s="308"/>
      <c r="H67" s="308"/>
      <c r="I67" s="308"/>
      <c r="J67" s="155"/>
      <c r="K67" s="154"/>
    </row>
    <row r="68" spans="1:11">
      <c r="A68" s="309"/>
      <c r="B68" s="310"/>
      <c r="C68" s="310"/>
      <c r="D68" s="310"/>
      <c r="E68" s="310"/>
      <c r="F68" s="310"/>
      <c r="G68" s="310"/>
      <c r="H68" s="310"/>
      <c r="I68" s="311"/>
      <c r="J68" s="156"/>
      <c r="K68" s="154"/>
    </row>
    <row r="69" spans="1:11">
      <c r="A69" s="312"/>
      <c r="B69" s="313"/>
      <c r="C69" s="313"/>
      <c r="D69" s="313"/>
      <c r="E69" s="313"/>
      <c r="F69" s="313"/>
      <c r="G69" s="313"/>
      <c r="H69" s="313"/>
      <c r="I69" s="314"/>
      <c r="J69" s="157"/>
      <c r="K69" s="158"/>
    </row>
    <row r="70" spans="1:11">
      <c r="A70" s="297" t="s">
        <v>131</v>
      </c>
      <c r="B70" s="298"/>
      <c r="C70" s="298"/>
      <c r="D70" s="298"/>
      <c r="E70" s="298"/>
      <c r="F70" s="298"/>
      <c r="G70" s="298"/>
      <c r="H70" s="298"/>
      <c r="I70" s="298"/>
      <c r="J70" s="298"/>
      <c r="K70" s="159">
        <f>+K65+K66</f>
        <v>0</v>
      </c>
    </row>
    <row r="71" spans="1:11">
      <c r="A71" s="299"/>
      <c r="B71" s="300"/>
      <c r="C71" s="300"/>
      <c r="D71" s="300"/>
      <c r="E71" s="300"/>
      <c r="F71" s="300"/>
      <c r="G71" s="300"/>
      <c r="H71" s="300"/>
      <c r="I71" s="300"/>
      <c r="J71" s="301"/>
      <c r="K71" s="160"/>
    </row>
  </sheetData>
  <mergeCells count="38">
    <mergeCell ref="A64:I64"/>
    <mergeCell ref="A70:J70"/>
    <mergeCell ref="A71:J71"/>
    <mergeCell ref="A65:J65"/>
    <mergeCell ref="A66:I66"/>
    <mergeCell ref="A67:I67"/>
    <mergeCell ref="A68:I68"/>
    <mergeCell ref="A69:I69"/>
    <mergeCell ref="A63:I63"/>
    <mergeCell ref="A42:J42"/>
    <mergeCell ref="A46:J46"/>
    <mergeCell ref="A49:J49"/>
    <mergeCell ref="A53:J53"/>
    <mergeCell ref="A57:J57"/>
    <mergeCell ref="A58:K58"/>
    <mergeCell ref="A59:J59"/>
    <mergeCell ref="A60:J60"/>
    <mergeCell ref="A61:I61"/>
    <mergeCell ref="A62:I62"/>
    <mergeCell ref="A39:J39"/>
    <mergeCell ref="K3:K4"/>
    <mergeCell ref="A5:K5"/>
    <mergeCell ref="A12:J12"/>
    <mergeCell ref="A16:J16"/>
    <mergeCell ref="A21:J21"/>
    <mergeCell ref="A24:J24"/>
    <mergeCell ref="A27:J27"/>
    <mergeCell ref="A30:J30"/>
    <mergeCell ref="A33:J33"/>
    <mergeCell ref="A36:J36"/>
    <mergeCell ref="A2:K2"/>
    <mergeCell ref="A3:A4"/>
    <mergeCell ref="B3:B4"/>
    <mergeCell ref="C3:C4"/>
    <mergeCell ref="D3:D4"/>
    <mergeCell ref="E3:E4"/>
    <mergeCell ref="F3:I3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2565-3839-4202-B938-D76F36834C79}">
  <dimension ref="A2:K71"/>
  <sheetViews>
    <sheetView workbookViewId="0">
      <selection activeCell="A63" sqref="A63:I63"/>
    </sheetView>
  </sheetViews>
  <sheetFormatPr baseColWidth="10" defaultColWidth="8.83203125" defaultRowHeight="15"/>
  <cols>
    <col min="2" max="2" width="54.33203125" customWidth="1"/>
    <col min="6" max="6" width="14.5" customWidth="1"/>
    <col min="7" max="7" width="18.1640625" customWidth="1"/>
    <col min="9" max="9" width="16.83203125" customWidth="1"/>
    <col min="10" max="10" width="17.5" customWidth="1"/>
    <col min="11" max="11" width="13.1640625" customWidth="1"/>
  </cols>
  <sheetData>
    <row r="2" spans="1:11" ht="18">
      <c r="A2" s="315" t="str">
        <f>'2. APU''s'!B15</f>
        <v>Adquisición, suministro y disponibilidad de equipos y 
materiales eléctricos Usuario Tipo II</v>
      </c>
      <c r="B2" s="316"/>
      <c r="C2" s="316"/>
      <c r="D2" s="316"/>
      <c r="E2" s="316"/>
      <c r="F2" s="316"/>
      <c r="G2" s="316"/>
      <c r="H2" s="316"/>
      <c r="I2" s="316"/>
      <c r="J2" s="316"/>
      <c r="K2" s="317"/>
    </row>
    <row r="3" spans="1:11">
      <c r="A3" s="318" t="s">
        <v>57</v>
      </c>
      <c r="B3" s="320" t="s">
        <v>58</v>
      </c>
      <c r="C3" s="320" t="s">
        <v>59</v>
      </c>
      <c r="D3" s="321" t="s">
        <v>60</v>
      </c>
      <c r="E3" s="321" t="s">
        <v>61</v>
      </c>
      <c r="F3" s="322" t="s">
        <v>62</v>
      </c>
      <c r="G3" s="323"/>
      <c r="H3" s="323"/>
      <c r="I3" s="324"/>
      <c r="J3" s="321" t="s">
        <v>63</v>
      </c>
      <c r="K3" s="326" t="s">
        <v>64</v>
      </c>
    </row>
    <row r="4" spans="1:11">
      <c r="A4" s="319"/>
      <c r="B4" s="260"/>
      <c r="C4" s="260"/>
      <c r="D4" s="262"/>
      <c r="E4" s="262"/>
      <c r="F4" s="75" t="s">
        <v>65</v>
      </c>
      <c r="G4" s="76" t="s">
        <v>66</v>
      </c>
      <c r="H4" s="75" t="s">
        <v>67</v>
      </c>
      <c r="I4" s="75" t="s">
        <v>68</v>
      </c>
      <c r="J4" s="262"/>
      <c r="K4" s="327"/>
    </row>
    <row r="5" spans="1:11">
      <c r="A5" s="328" t="s">
        <v>69</v>
      </c>
      <c r="B5" s="271"/>
      <c r="C5" s="271"/>
      <c r="D5" s="271"/>
      <c r="E5" s="271"/>
      <c r="F5" s="271"/>
      <c r="G5" s="271"/>
      <c r="H5" s="271"/>
      <c r="I5" s="271"/>
      <c r="J5" s="271"/>
      <c r="K5" s="329"/>
    </row>
    <row r="6" spans="1:11">
      <c r="A6" s="190">
        <v>1</v>
      </c>
      <c r="B6" s="78" t="s">
        <v>70</v>
      </c>
      <c r="C6" s="79"/>
      <c r="D6" s="80"/>
      <c r="E6" s="80"/>
      <c r="F6" s="81"/>
      <c r="G6" s="81"/>
      <c r="H6" s="81"/>
      <c r="I6" s="81"/>
      <c r="J6" s="80"/>
      <c r="K6" s="191"/>
    </row>
    <row r="7" spans="1:11" ht="30">
      <c r="A7" s="192">
        <v>1.1000000000000001</v>
      </c>
      <c r="B7" s="84" t="s">
        <v>71</v>
      </c>
      <c r="C7" s="85" t="s">
        <v>72</v>
      </c>
      <c r="D7" s="86"/>
      <c r="E7" s="86"/>
      <c r="F7" s="87"/>
      <c r="G7" s="87"/>
      <c r="H7" s="87"/>
      <c r="I7" s="87"/>
      <c r="J7" s="88">
        <f>+ROUND((F7+G7+H7+I7),0)</f>
        <v>0</v>
      </c>
      <c r="K7" s="193">
        <f>ROUND((J7*E7),0)</f>
        <v>0</v>
      </c>
    </row>
    <row r="8" spans="1:11" ht="30">
      <c r="A8" s="192">
        <v>1.2</v>
      </c>
      <c r="B8" s="84" t="s">
        <v>73</v>
      </c>
      <c r="C8" s="85" t="s">
        <v>72</v>
      </c>
      <c r="D8" s="86"/>
      <c r="E8" s="86"/>
      <c r="F8" s="87"/>
      <c r="G8" s="87"/>
      <c r="H8" s="87"/>
      <c r="I8" s="87"/>
      <c r="J8" s="88">
        <f>+ROUND((F8+G8+H8+I8),0)</f>
        <v>0</v>
      </c>
      <c r="K8" s="193">
        <f>ROUND((J8*E8),0)</f>
        <v>0</v>
      </c>
    </row>
    <row r="9" spans="1:11" ht="30">
      <c r="A9" s="192">
        <v>1.3</v>
      </c>
      <c r="B9" s="84" t="s">
        <v>74</v>
      </c>
      <c r="C9" s="85" t="s">
        <v>72</v>
      </c>
      <c r="D9" s="86"/>
      <c r="E9" s="86"/>
      <c r="F9" s="87"/>
      <c r="G9" s="87"/>
      <c r="H9" s="87"/>
      <c r="I9" s="87"/>
      <c r="J9" s="88">
        <f>+ROUND((F9+G9+H9+I9),0)</f>
        <v>0</v>
      </c>
      <c r="K9" s="193">
        <f>ROUND((J9*E9),0)</f>
        <v>0</v>
      </c>
    </row>
    <row r="10" spans="1:11" ht="30">
      <c r="A10" s="192">
        <v>1.4</v>
      </c>
      <c r="B10" s="84" t="s">
        <v>75</v>
      </c>
      <c r="C10" s="85" t="s">
        <v>72</v>
      </c>
      <c r="D10" s="86"/>
      <c r="E10" s="86"/>
      <c r="F10" s="87"/>
      <c r="G10" s="87"/>
      <c r="H10" s="87"/>
      <c r="I10" s="87"/>
      <c r="J10" s="88">
        <f>+ROUND((F10+G10+H10+I10),0)</f>
        <v>0</v>
      </c>
      <c r="K10" s="193">
        <f>ROUND((J10*E10),0)</f>
        <v>0</v>
      </c>
    </row>
    <row r="11" spans="1:11" ht="30">
      <c r="A11" s="194">
        <v>1.5</v>
      </c>
      <c r="B11" s="91" t="s">
        <v>76</v>
      </c>
      <c r="C11" s="85" t="s">
        <v>72</v>
      </c>
      <c r="D11" s="92"/>
      <c r="E11" s="86"/>
      <c r="F11" s="87"/>
      <c r="G11" s="93"/>
      <c r="H11" s="93"/>
      <c r="I11" s="93"/>
      <c r="J11" s="88">
        <f>+ROUND((F11+G11+H11+I11),0)</f>
        <v>0</v>
      </c>
      <c r="K11" s="193">
        <f>ROUND((J11*E11),0)</f>
        <v>0</v>
      </c>
    </row>
    <row r="12" spans="1:11">
      <c r="A12" s="330" t="s">
        <v>77</v>
      </c>
      <c r="B12" s="274"/>
      <c r="C12" s="274"/>
      <c r="D12" s="274"/>
      <c r="E12" s="274"/>
      <c r="F12" s="274"/>
      <c r="G12" s="274"/>
      <c r="H12" s="274"/>
      <c r="I12" s="274"/>
      <c r="J12" s="275"/>
      <c r="K12" s="195">
        <f>ROUND(SUM(K7:K11),0)</f>
        <v>0</v>
      </c>
    </row>
    <row r="13" spans="1:11">
      <c r="A13" s="136">
        <v>2</v>
      </c>
      <c r="B13" s="168" t="s">
        <v>78</v>
      </c>
      <c r="C13" s="169"/>
      <c r="D13" s="170"/>
      <c r="E13" s="170"/>
      <c r="F13" s="140"/>
      <c r="G13" s="140"/>
      <c r="H13" s="140"/>
      <c r="I13" s="140"/>
      <c r="J13" s="171"/>
      <c r="K13" s="141"/>
    </row>
    <row r="14" spans="1:11">
      <c r="A14" s="172">
        <v>2.1</v>
      </c>
      <c r="B14" s="162" t="s">
        <v>79</v>
      </c>
      <c r="C14" s="163" t="s">
        <v>52</v>
      </c>
      <c r="D14" s="164">
        <v>1</v>
      </c>
      <c r="E14" s="164"/>
      <c r="F14" s="165"/>
      <c r="G14" s="165"/>
      <c r="H14" s="165"/>
      <c r="I14" s="165"/>
      <c r="J14" s="166">
        <f>+ROUND((F14+G14+H14+I14),0)</f>
        <v>0</v>
      </c>
      <c r="K14" s="173">
        <f>ROUND((E14*J14),0)</f>
        <v>0</v>
      </c>
    </row>
    <row r="15" spans="1:11">
      <c r="A15" s="174">
        <v>2.1</v>
      </c>
      <c r="B15" s="175" t="s">
        <v>80</v>
      </c>
      <c r="C15" s="176" t="s">
        <v>52</v>
      </c>
      <c r="D15" s="177">
        <v>1</v>
      </c>
      <c r="E15" s="177"/>
      <c r="F15" s="178"/>
      <c r="G15" s="178"/>
      <c r="H15" s="178"/>
      <c r="I15" s="178"/>
      <c r="J15" s="179">
        <f>+ROUND((F15+G15+H15+I15),0)</f>
        <v>0</v>
      </c>
      <c r="K15" s="180">
        <f>ROUND((E15*J15),0)</f>
        <v>0</v>
      </c>
    </row>
    <row r="16" spans="1:11">
      <c r="A16" s="331" t="s">
        <v>81</v>
      </c>
      <c r="B16" s="277"/>
      <c r="C16" s="277"/>
      <c r="D16" s="277"/>
      <c r="E16" s="277"/>
      <c r="F16" s="277"/>
      <c r="G16" s="277"/>
      <c r="H16" s="277"/>
      <c r="I16" s="277"/>
      <c r="J16" s="278"/>
      <c r="K16" s="196">
        <f>ROUND(SUM(K14:K15),0)</f>
        <v>0</v>
      </c>
    </row>
    <row r="17" spans="1:11">
      <c r="A17" s="197">
        <v>3</v>
      </c>
      <c r="B17" s="96" t="s">
        <v>82</v>
      </c>
      <c r="C17" s="97"/>
      <c r="D17" s="98"/>
      <c r="E17" s="98"/>
      <c r="F17" s="99"/>
      <c r="G17" s="99"/>
      <c r="H17" s="99"/>
      <c r="I17" s="99"/>
      <c r="J17" s="99"/>
      <c r="K17" s="198"/>
    </row>
    <row r="18" spans="1:11">
      <c r="A18" s="194">
        <v>3.1</v>
      </c>
      <c r="B18" s="103" t="s">
        <v>83</v>
      </c>
      <c r="C18" s="104" t="s">
        <v>84</v>
      </c>
      <c r="D18" s="105">
        <v>10</v>
      </c>
      <c r="E18" s="105"/>
      <c r="F18" s="112"/>
      <c r="G18" s="112"/>
      <c r="H18" s="112"/>
      <c r="I18" s="112"/>
      <c r="J18" s="88">
        <f>+ROUND((F18+G18+H18+I18),0)</f>
        <v>0</v>
      </c>
      <c r="K18" s="199">
        <f>ROUND((E18*J18),0)</f>
        <v>0</v>
      </c>
    </row>
    <row r="19" spans="1:11" ht="28">
      <c r="A19" s="192">
        <v>3.2</v>
      </c>
      <c r="B19" s="113" t="s">
        <v>85</v>
      </c>
      <c r="C19" s="104" t="s">
        <v>84</v>
      </c>
      <c r="D19" s="105">
        <v>5</v>
      </c>
      <c r="E19" s="105"/>
      <c r="F19" s="114"/>
      <c r="G19" s="114"/>
      <c r="H19" s="114"/>
      <c r="I19" s="114"/>
      <c r="J19" s="88">
        <f>+ROUND((F19+G19+H19+I19),0)</f>
        <v>0</v>
      </c>
      <c r="K19" s="199">
        <f>ROUND((E19*J19),0)</f>
        <v>0</v>
      </c>
    </row>
    <row r="20" spans="1:11" ht="28">
      <c r="A20" s="194">
        <v>3.3</v>
      </c>
      <c r="B20" s="103" t="s">
        <v>86</v>
      </c>
      <c r="C20" s="104" t="s">
        <v>84</v>
      </c>
      <c r="D20" s="105"/>
      <c r="E20" s="105"/>
      <c r="F20" s="115"/>
      <c r="G20" s="115"/>
      <c r="H20" s="115"/>
      <c r="I20" s="115"/>
      <c r="J20" s="88">
        <f>+ROUND((F20+G20+H20+I20),0)</f>
        <v>0</v>
      </c>
      <c r="K20" s="199">
        <f>ROUND((E20*J20),0)</f>
        <v>0</v>
      </c>
    </row>
    <row r="21" spans="1:11">
      <c r="A21" s="325" t="s">
        <v>87</v>
      </c>
      <c r="B21" s="267"/>
      <c r="C21" s="267"/>
      <c r="D21" s="267"/>
      <c r="E21" s="267"/>
      <c r="F21" s="267"/>
      <c r="G21" s="267"/>
      <c r="H21" s="267"/>
      <c r="I21" s="267"/>
      <c r="J21" s="279"/>
      <c r="K21" s="200">
        <f>ROUND(SUM(K18:K20),0)</f>
        <v>0</v>
      </c>
    </row>
    <row r="22" spans="1:11">
      <c r="A22" s="201">
        <v>4</v>
      </c>
      <c r="B22" s="117" t="s">
        <v>88</v>
      </c>
      <c r="C22" s="118"/>
      <c r="D22" s="119"/>
      <c r="E22" s="100"/>
      <c r="F22" s="81"/>
      <c r="G22" s="81"/>
      <c r="H22" s="81"/>
      <c r="I22" s="81"/>
      <c r="J22" s="81"/>
      <c r="K22" s="202"/>
    </row>
    <row r="23" spans="1:11" ht="28">
      <c r="A23" s="194">
        <v>4.0999999999999996</v>
      </c>
      <c r="B23" s="103" t="s">
        <v>89</v>
      </c>
      <c r="C23" s="121" t="s">
        <v>52</v>
      </c>
      <c r="D23" s="92"/>
      <c r="E23" s="122"/>
      <c r="F23" s="93"/>
      <c r="G23" s="93"/>
      <c r="H23" s="93"/>
      <c r="I23" s="93"/>
      <c r="J23" s="88">
        <f>+ROUND((F23+G23+H23+I23),0)</f>
        <v>0</v>
      </c>
      <c r="K23" s="193">
        <f>ROUND((J23*E23),0)</f>
        <v>0</v>
      </c>
    </row>
    <row r="24" spans="1:11">
      <c r="A24" s="325" t="s">
        <v>90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03">
        <f>ROUND(SUM(K23:K23),0)</f>
        <v>0</v>
      </c>
    </row>
    <row r="25" spans="1:11">
      <c r="A25" s="204">
        <v>5</v>
      </c>
      <c r="B25" s="124" t="s">
        <v>91</v>
      </c>
      <c r="C25" s="125"/>
      <c r="D25" s="126"/>
      <c r="E25" s="126"/>
      <c r="F25" s="99"/>
      <c r="G25" s="99"/>
      <c r="H25" s="99"/>
      <c r="I25" s="99"/>
      <c r="J25" s="99"/>
      <c r="K25" s="205"/>
    </row>
    <row r="26" spans="1:11" ht="28">
      <c r="A26" s="194">
        <v>5.0999999999999996</v>
      </c>
      <c r="B26" s="103" t="s">
        <v>92</v>
      </c>
      <c r="C26" s="104" t="s">
        <v>84</v>
      </c>
      <c r="D26" s="105"/>
      <c r="E26" s="105"/>
      <c r="F26" s="112"/>
      <c r="G26" s="112"/>
      <c r="H26" s="112"/>
      <c r="I26" s="112"/>
      <c r="J26" s="88">
        <f>+ROUND((F26+G26+H26+I26),0)</f>
        <v>0</v>
      </c>
      <c r="K26" s="193">
        <f>ROUND((J26*E26),0)</f>
        <v>0</v>
      </c>
    </row>
    <row r="27" spans="1:11">
      <c r="A27" s="325" t="s">
        <v>93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03">
        <f>ROUND(SUM(K26:K26),0)</f>
        <v>0</v>
      </c>
    </row>
    <row r="28" spans="1:11">
      <c r="A28" s="197">
        <v>6</v>
      </c>
      <c r="B28" s="96" t="s">
        <v>94</v>
      </c>
      <c r="C28" s="97"/>
      <c r="D28" s="98"/>
      <c r="E28" s="98"/>
      <c r="F28" s="99"/>
      <c r="G28" s="99"/>
      <c r="H28" s="99"/>
      <c r="I28" s="99"/>
      <c r="J28" s="99"/>
      <c r="K28" s="198"/>
    </row>
    <row r="29" spans="1:11">
      <c r="A29" s="206">
        <v>6.1</v>
      </c>
      <c r="B29" s="103" t="s">
        <v>95</v>
      </c>
      <c r="C29" s="104" t="s">
        <v>84</v>
      </c>
      <c r="D29" s="105">
        <v>5</v>
      </c>
      <c r="E29" s="105"/>
      <c r="F29" s="112"/>
      <c r="G29" s="112"/>
      <c r="H29" s="112"/>
      <c r="I29" s="112"/>
      <c r="J29" s="88">
        <f>+ROUND((F29+G29+H29+I29),0)</f>
        <v>0</v>
      </c>
      <c r="K29" s="193">
        <f>ROUND((E29*J29),0)</f>
        <v>0</v>
      </c>
    </row>
    <row r="30" spans="1:11">
      <c r="A30" s="325" t="s">
        <v>96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03">
        <f>ROUND((SUM(K29:K29)),0)</f>
        <v>0</v>
      </c>
    </row>
    <row r="31" spans="1:11">
      <c r="A31" s="197">
        <v>7</v>
      </c>
      <c r="B31" s="107" t="s">
        <v>97</v>
      </c>
      <c r="C31" s="108"/>
      <c r="D31" s="109"/>
      <c r="E31" s="109"/>
      <c r="F31" s="99"/>
      <c r="G31" s="99"/>
      <c r="H31" s="99"/>
      <c r="I31" s="99"/>
      <c r="J31" s="99"/>
      <c r="K31" s="198"/>
    </row>
    <row r="32" spans="1:11">
      <c r="A32" s="194">
        <v>7.1</v>
      </c>
      <c r="B32" s="103" t="s">
        <v>98</v>
      </c>
      <c r="C32" s="104" t="s">
        <v>52</v>
      </c>
      <c r="D32" s="105">
        <v>5</v>
      </c>
      <c r="E32" s="105"/>
      <c r="F32" s="93"/>
      <c r="G32" s="93"/>
      <c r="H32" s="93"/>
      <c r="I32" s="93"/>
      <c r="J32" s="88">
        <f>+ROUND((F32+G32+H32+I32),0)</f>
        <v>0</v>
      </c>
      <c r="K32" s="199">
        <f>ROUND((E32*J32),0)</f>
        <v>0</v>
      </c>
    </row>
    <row r="33" spans="1:11">
      <c r="A33" s="325" t="s">
        <v>99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03">
        <f>ROUND(SUM(K32:K32),0)</f>
        <v>0</v>
      </c>
    </row>
    <row r="34" spans="1:11">
      <c r="A34" s="197">
        <v>8</v>
      </c>
      <c r="B34" s="96" t="s">
        <v>100</v>
      </c>
      <c r="C34" s="97"/>
      <c r="D34" s="98"/>
      <c r="E34" s="98"/>
      <c r="F34" s="99"/>
      <c r="G34" s="99"/>
      <c r="H34" s="99"/>
      <c r="I34" s="99"/>
      <c r="J34" s="99"/>
      <c r="K34" s="198"/>
    </row>
    <row r="35" spans="1:11" ht="28">
      <c r="A35" s="194">
        <v>8.1</v>
      </c>
      <c r="B35" s="103" t="s">
        <v>101</v>
      </c>
      <c r="C35" s="104" t="s">
        <v>84</v>
      </c>
      <c r="D35" s="105">
        <v>1</v>
      </c>
      <c r="E35" s="105"/>
      <c r="F35" s="93"/>
      <c r="G35" s="93"/>
      <c r="H35" s="93"/>
      <c r="I35" s="93"/>
      <c r="J35" s="88">
        <f>+ROUND((F35+G35+H35+I35),0)</f>
        <v>0</v>
      </c>
      <c r="K35" s="199">
        <f>ROUND((E35*J35),0)</f>
        <v>0</v>
      </c>
    </row>
    <row r="36" spans="1:11">
      <c r="A36" s="325" t="s">
        <v>102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03">
        <f>ROUND(SUM(K35:K35),0)</f>
        <v>0</v>
      </c>
    </row>
    <row r="37" spans="1:11">
      <c r="A37" s="207">
        <v>9</v>
      </c>
      <c r="B37" s="130" t="s">
        <v>103</v>
      </c>
      <c r="C37" s="131"/>
      <c r="D37" s="132"/>
      <c r="E37" s="98"/>
      <c r="F37" s="81"/>
      <c r="G37" s="81"/>
      <c r="H37" s="81"/>
      <c r="I37" s="81"/>
      <c r="J37" s="81"/>
      <c r="K37" s="208"/>
    </row>
    <row r="38" spans="1:11">
      <c r="A38" s="194">
        <v>9.1</v>
      </c>
      <c r="B38" s="103" t="s">
        <v>104</v>
      </c>
      <c r="C38" s="104" t="s">
        <v>84</v>
      </c>
      <c r="D38" s="105">
        <v>1</v>
      </c>
      <c r="E38" s="105"/>
      <c r="F38" s="93"/>
      <c r="G38" s="93"/>
      <c r="H38" s="93"/>
      <c r="I38" s="93"/>
      <c r="J38" s="88">
        <f>+ROUND((F38+G38+H38+I38),0)</f>
        <v>0</v>
      </c>
      <c r="K38" s="199">
        <f>ROUND((E38*J38),0)</f>
        <v>0</v>
      </c>
    </row>
    <row r="39" spans="1:11">
      <c r="A39" s="325" t="s">
        <v>105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03">
        <f>ROUND(SUM(K38:K38),0)</f>
        <v>0</v>
      </c>
    </row>
    <row r="40" spans="1:11">
      <c r="A40" s="207">
        <v>10</v>
      </c>
      <c r="B40" s="130" t="s">
        <v>106</v>
      </c>
      <c r="C40" s="131"/>
      <c r="D40" s="132"/>
      <c r="E40" s="98"/>
      <c r="F40" s="81"/>
      <c r="G40" s="81"/>
      <c r="H40" s="81"/>
      <c r="I40" s="81"/>
      <c r="J40" s="81"/>
      <c r="K40" s="208"/>
    </row>
    <row r="41" spans="1:11">
      <c r="A41" s="194">
        <v>10.1</v>
      </c>
      <c r="B41" s="103" t="s">
        <v>107</v>
      </c>
      <c r="C41" s="104" t="s">
        <v>84</v>
      </c>
      <c r="D41" s="105"/>
      <c r="E41" s="134"/>
      <c r="F41" s="93"/>
      <c r="G41" s="93"/>
      <c r="H41" s="93"/>
      <c r="I41" s="93"/>
      <c r="J41" s="88">
        <f>+ROUND((F41+G41+H41+I41),0)</f>
        <v>0</v>
      </c>
      <c r="K41" s="199">
        <f>ROUND((E41*J41),0)</f>
        <v>0</v>
      </c>
    </row>
    <row r="42" spans="1:11">
      <c r="A42" s="325" t="s">
        <v>108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03">
        <f>ROUND(SUM(K41:K41),0)</f>
        <v>0</v>
      </c>
    </row>
    <row r="43" spans="1:11">
      <c r="A43" s="207">
        <v>11</v>
      </c>
      <c r="B43" s="130" t="s">
        <v>109</v>
      </c>
      <c r="C43" s="131"/>
      <c r="D43" s="132"/>
      <c r="E43" s="98"/>
      <c r="F43" s="81"/>
      <c r="G43" s="81"/>
      <c r="H43" s="81"/>
      <c r="I43" s="81"/>
      <c r="J43" s="81"/>
      <c r="K43" s="208"/>
    </row>
    <row r="44" spans="1:11" ht="28">
      <c r="A44" s="194">
        <v>11.1</v>
      </c>
      <c r="B44" s="103" t="s">
        <v>110</v>
      </c>
      <c r="C44" s="104" t="s">
        <v>84</v>
      </c>
      <c r="D44" s="105">
        <v>4</v>
      </c>
      <c r="E44" s="105"/>
      <c r="F44" s="93"/>
      <c r="G44" s="93"/>
      <c r="H44" s="93"/>
      <c r="I44" s="93"/>
      <c r="J44" s="88">
        <f>+ROUND((F44+G44+H44+I44),0)</f>
        <v>0</v>
      </c>
      <c r="K44" s="199">
        <f>ROUND((E44*J44),0)</f>
        <v>0</v>
      </c>
    </row>
    <row r="45" spans="1:11">
      <c r="A45" s="194">
        <v>11.2</v>
      </c>
      <c r="B45" s="103" t="s">
        <v>111</v>
      </c>
      <c r="C45" s="104" t="s">
        <v>84</v>
      </c>
      <c r="D45" s="105">
        <v>1</v>
      </c>
      <c r="E45" s="105"/>
      <c r="F45" s="93"/>
      <c r="G45" s="93"/>
      <c r="H45" s="93"/>
      <c r="I45" s="93"/>
      <c r="J45" s="88">
        <f>+ROUND((F45+G45+H45+I45),0)</f>
        <v>0</v>
      </c>
      <c r="K45" s="199">
        <f>ROUND((E45*J45),0)</f>
        <v>0</v>
      </c>
    </row>
    <row r="46" spans="1:11">
      <c r="A46" s="325" t="s">
        <v>112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03">
        <f>ROUND(SUM(K44:K45),0)</f>
        <v>0</v>
      </c>
    </row>
    <row r="47" spans="1:11">
      <c r="A47" s="207">
        <v>12</v>
      </c>
      <c r="B47" s="130" t="s">
        <v>113</v>
      </c>
      <c r="C47" s="131"/>
      <c r="D47" s="132"/>
      <c r="E47" s="98"/>
      <c r="F47" s="81"/>
      <c r="G47" s="81"/>
      <c r="H47" s="81"/>
      <c r="I47" s="81"/>
      <c r="J47" s="81"/>
      <c r="K47" s="208"/>
    </row>
    <row r="48" spans="1:11" ht="28">
      <c r="A48" s="209">
        <v>12.1</v>
      </c>
      <c r="B48" s="103" t="s">
        <v>114</v>
      </c>
      <c r="C48" s="104" t="s">
        <v>84</v>
      </c>
      <c r="D48" s="105"/>
      <c r="E48" s="134"/>
      <c r="F48" s="93"/>
      <c r="G48" s="93"/>
      <c r="H48" s="93"/>
      <c r="I48" s="93"/>
      <c r="J48" s="88">
        <f>+ROUND((F48+G48+H48+I48),0)</f>
        <v>0</v>
      </c>
      <c r="K48" s="199">
        <f>ROUND((E48*J48),0)</f>
        <v>0</v>
      </c>
    </row>
    <row r="49" spans="1:11">
      <c r="A49" s="325" t="s">
        <v>115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03">
        <f>ROUND(SUM(K48:K48),0)</f>
        <v>0</v>
      </c>
    </row>
    <row r="50" spans="1:11">
      <c r="A50" s="207">
        <v>13</v>
      </c>
      <c r="B50" s="130" t="s">
        <v>116</v>
      </c>
      <c r="C50" s="131"/>
      <c r="D50" s="132"/>
      <c r="E50" s="98"/>
      <c r="F50" s="81"/>
      <c r="G50" s="81"/>
      <c r="H50" s="81"/>
      <c r="I50" s="81"/>
      <c r="J50" s="81"/>
      <c r="K50" s="208"/>
    </row>
    <row r="51" spans="1:11" ht="28">
      <c r="A51" s="210">
        <v>13.1</v>
      </c>
      <c r="B51" s="103" t="s">
        <v>117</v>
      </c>
      <c r="C51" s="104" t="s">
        <v>72</v>
      </c>
      <c r="D51" s="105"/>
      <c r="E51" s="105"/>
      <c r="F51" s="93"/>
      <c r="G51" s="93"/>
      <c r="H51" s="93"/>
      <c r="I51" s="93"/>
      <c r="J51" s="88">
        <f>+ROUND((F51+G51+H51+I51),0)</f>
        <v>0</v>
      </c>
      <c r="K51" s="199">
        <f>ROUND((E51*J51),0)</f>
        <v>0</v>
      </c>
    </row>
    <row r="52" spans="1:11" ht="28">
      <c r="A52" s="210">
        <v>13.2</v>
      </c>
      <c r="B52" s="103" t="s">
        <v>118</v>
      </c>
      <c r="C52" s="104" t="s">
        <v>72</v>
      </c>
      <c r="D52" s="105"/>
      <c r="E52" s="105"/>
      <c r="F52" s="93"/>
      <c r="G52" s="93"/>
      <c r="H52" s="93"/>
      <c r="I52" s="93"/>
      <c r="J52" s="88">
        <f>+ROUND((F52+G52+H52+I52),0)</f>
        <v>0</v>
      </c>
      <c r="K52" s="199">
        <f>ROUND((E52*J52),0)</f>
        <v>0</v>
      </c>
    </row>
    <row r="53" spans="1:11">
      <c r="A53" s="330" t="s">
        <v>119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11">
        <f>ROUND(SUM(K51:K52),0)</f>
        <v>0</v>
      </c>
    </row>
    <row r="54" spans="1:11">
      <c r="A54" s="136">
        <v>14</v>
      </c>
      <c r="B54" s="137" t="s">
        <v>120</v>
      </c>
      <c r="C54" s="138"/>
      <c r="D54" s="139"/>
      <c r="E54" s="139"/>
      <c r="F54" s="140"/>
      <c r="G54" s="140"/>
      <c r="H54" s="140"/>
      <c r="I54" s="140"/>
      <c r="J54" s="140"/>
      <c r="K54" s="141"/>
    </row>
    <row r="55" spans="1:11">
      <c r="A55" s="142">
        <v>14.1</v>
      </c>
      <c r="B55" s="143" t="s">
        <v>120</v>
      </c>
      <c r="C55" s="144" t="s">
        <v>84</v>
      </c>
      <c r="D55" s="144">
        <v>1</v>
      </c>
      <c r="E55" s="144"/>
      <c r="F55" s="145"/>
      <c r="G55" s="144"/>
      <c r="H55" s="146"/>
      <c r="I55" s="146"/>
      <c r="J55" s="166">
        <f>+ROUND((F55+G55+H55+I55),0)</f>
        <v>0</v>
      </c>
      <c r="K55" s="173">
        <f>ROUND((E55*J55),0)</f>
        <v>0</v>
      </c>
    </row>
    <row r="56" spans="1:11">
      <c r="A56" s="212">
        <v>14.2</v>
      </c>
      <c r="B56" s="213" t="s">
        <v>121</v>
      </c>
      <c r="C56" s="214" t="s">
        <v>84</v>
      </c>
      <c r="D56" s="214">
        <v>1</v>
      </c>
      <c r="E56" s="215"/>
      <c r="F56" s="216"/>
      <c r="G56" s="215"/>
      <c r="H56" s="217"/>
      <c r="I56" s="217"/>
      <c r="J56" s="179">
        <f>+ROUND((F56+G56+H56+I56),0)</f>
        <v>0</v>
      </c>
      <c r="K56" s="180">
        <f>ROUND((E56*J56),0)</f>
        <v>0</v>
      </c>
    </row>
    <row r="57" spans="1:11">
      <c r="A57" s="284" t="s">
        <v>122</v>
      </c>
      <c r="B57" s="285"/>
      <c r="C57" s="285"/>
      <c r="D57" s="285"/>
      <c r="E57" s="285"/>
      <c r="F57" s="285"/>
      <c r="G57" s="285"/>
      <c r="H57" s="285"/>
      <c r="I57" s="285"/>
      <c r="J57" s="285"/>
      <c r="K57" s="186">
        <f>ROUND(SUM(K55:K56),0)</f>
        <v>0</v>
      </c>
    </row>
    <row r="58" spans="1:11">
      <c r="A58" s="286"/>
      <c r="B58" s="287"/>
      <c r="C58" s="287"/>
      <c r="D58" s="287"/>
      <c r="E58" s="287"/>
      <c r="F58" s="287"/>
      <c r="G58" s="287"/>
      <c r="H58" s="287"/>
      <c r="I58" s="287"/>
      <c r="J58" s="287"/>
      <c r="K58" s="288"/>
    </row>
    <row r="59" spans="1:11">
      <c r="A59" s="289" t="s">
        <v>123</v>
      </c>
      <c r="B59" s="290"/>
      <c r="C59" s="290"/>
      <c r="D59" s="290"/>
      <c r="E59" s="290"/>
      <c r="F59" s="290"/>
      <c r="G59" s="290"/>
      <c r="H59" s="290"/>
      <c r="I59" s="290"/>
      <c r="J59" s="291"/>
      <c r="K59" s="147">
        <f>+(K12+K16+K21+K24+K27+K30+K33+K39+K42+K46+K49+K36+K53+K57)</f>
        <v>0</v>
      </c>
    </row>
    <row r="60" spans="1:11">
      <c r="A60" s="292" t="s">
        <v>124</v>
      </c>
      <c r="B60" s="293"/>
      <c r="C60" s="293"/>
      <c r="D60" s="293"/>
      <c r="E60" s="293"/>
      <c r="F60" s="293"/>
      <c r="G60" s="293"/>
      <c r="H60" s="293"/>
      <c r="I60" s="293"/>
      <c r="J60" s="293"/>
      <c r="K60" s="148">
        <f>+(K59)</f>
        <v>0</v>
      </c>
    </row>
    <row r="61" spans="1:11">
      <c r="A61" s="280" t="s">
        <v>125</v>
      </c>
      <c r="B61" s="281"/>
      <c r="C61" s="281"/>
      <c r="D61" s="281"/>
      <c r="E61" s="281"/>
      <c r="F61" s="281"/>
      <c r="G61" s="281"/>
      <c r="H61" s="281"/>
      <c r="I61" s="281"/>
      <c r="J61" s="149">
        <v>0</v>
      </c>
      <c r="K61" s="150">
        <f>ROUND((K60*$J$62),0)</f>
        <v>0</v>
      </c>
    </row>
    <row r="62" spans="1:11">
      <c r="A62" s="280" t="s">
        <v>126</v>
      </c>
      <c r="B62" s="281"/>
      <c r="C62" s="281"/>
      <c r="D62" s="281"/>
      <c r="E62" s="281"/>
      <c r="F62" s="281"/>
      <c r="G62" s="281"/>
      <c r="H62" s="281"/>
      <c r="I62" s="281"/>
      <c r="J62" s="149">
        <v>0</v>
      </c>
      <c r="K62" s="150">
        <f>ROUND((K60*$J$63),0)</f>
        <v>0</v>
      </c>
    </row>
    <row r="63" spans="1:11">
      <c r="A63" s="280" t="s">
        <v>127</v>
      </c>
      <c r="B63" s="281"/>
      <c r="C63" s="281"/>
      <c r="D63" s="281"/>
      <c r="E63" s="281"/>
      <c r="F63" s="281"/>
      <c r="G63" s="281"/>
      <c r="H63" s="281"/>
      <c r="I63" s="281"/>
      <c r="J63" s="149">
        <v>0</v>
      </c>
      <c r="K63" s="150">
        <f>ROUND((K60*$J$64),0)</f>
        <v>0</v>
      </c>
    </row>
    <row r="64" spans="1:11">
      <c r="A64" s="294" t="s">
        <v>128</v>
      </c>
      <c r="B64" s="295"/>
      <c r="C64" s="295"/>
      <c r="D64" s="295"/>
      <c r="E64" s="295"/>
      <c r="F64" s="295"/>
      <c r="G64" s="295"/>
      <c r="H64" s="295"/>
      <c r="I64" s="296"/>
      <c r="J64" s="181">
        <f>SUM(J61:J63)</f>
        <v>0</v>
      </c>
      <c r="K64" s="151">
        <f>ROUND(SUM(K61:K63),0)</f>
        <v>0</v>
      </c>
    </row>
    <row r="65" spans="1:11">
      <c r="A65" s="302" t="s">
        <v>129</v>
      </c>
      <c r="B65" s="303"/>
      <c r="C65" s="303"/>
      <c r="D65" s="303"/>
      <c r="E65" s="303"/>
      <c r="F65" s="303"/>
      <c r="G65" s="303"/>
      <c r="H65" s="303"/>
      <c r="I65" s="303"/>
      <c r="J65" s="303"/>
      <c r="K65" s="152">
        <f>ROUND((K60+K64),0)</f>
        <v>0</v>
      </c>
    </row>
    <row r="66" spans="1:11">
      <c r="A66" s="304" t="s">
        <v>130</v>
      </c>
      <c r="B66" s="305"/>
      <c r="C66" s="305"/>
      <c r="D66" s="305"/>
      <c r="E66" s="305"/>
      <c r="F66" s="305"/>
      <c r="G66" s="305"/>
      <c r="H66" s="305"/>
      <c r="I66" s="306"/>
      <c r="J66" s="153">
        <v>0.19</v>
      </c>
      <c r="K66" s="154">
        <f>+K59*J66+K63*J66</f>
        <v>0</v>
      </c>
    </row>
    <row r="67" spans="1:11">
      <c r="A67" s="307"/>
      <c r="B67" s="308"/>
      <c r="C67" s="308"/>
      <c r="D67" s="308"/>
      <c r="E67" s="308"/>
      <c r="F67" s="308"/>
      <c r="G67" s="308"/>
      <c r="H67" s="308"/>
      <c r="I67" s="308"/>
      <c r="J67" s="155"/>
      <c r="K67" s="154"/>
    </row>
    <row r="68" spans="1:11">
      <c r="A68" s="309"/>
      <c r="B68" s="310"/>
      <c r="C68" s="310"/>
      <c r="D68" s="310"/>
      <c r="E68" s="310"/>
      <c r="F68" s="310"/>
      <c r="G68" s="310"/>
      <c r="H68" s="310"/>
      <c r="I68" s="311"/>
      <c r="J68" s="156"/>
      <c r="K68" s="154"/>
    </row>
    <row r="69" spans="1:11">
      <c r="A69" s="312"/>
      <c r="B69" s="313"/>
      <c r="C69" s="313"/>
      <c r="D69" s="313"/>
      <c r="E69" s="313"/>
      <c r="F69" s="313"/>
      <c r="G69" s="313"/>
      <c r="H69" s="313"/>
      <c r="I69" s="314"/>
      <c r="J69" s="157"/>
      <c r="K69" s="158"/>
    </row>
    <row r="70" spans="1:11">
      <c r="A70" s="297" t="s">
        <v>131</v>
      </c>
      <c r="B70" s="298"/>
      <c r="C70" s="298"/>
      <c r="D70" s="298"/>
      <c r="E70" s="298"/>
      <c r="F70" s="298"/>
      <c r="G70" s="298"/>
      <c r="H70" s="298"/>
      <c r="I70" s="298"/>
      <c r="J70" s="298"/>
      <c r="K70" s="159">
        <f>+K65+K66</f>
        <v>0</v>
      </c>
    </row>
    <row r="71" spans="1:11">
      <c r="A71" s="299"/>
      <c r="B71" s="300"/>
      <c r="C71" s="300"/>
      <c r="D71" s="300"/>
      <c r="E71" s="300"/>
      <c r="F71" s="300"/>
      <c r="G71" s="300"/>
      <c r="H71" s="300"/>
      <c r="I71" s="300"/>
      <c r="J71" s="301"/>
      <c r="K71" s="160"/>
    </row>
  </sheetData>
  <mergeCells count="38">
    <mergeCell ref="A64:I64"/>
    <mergeCell ref="A71:J71"/>
    <mergeCell ref="A65:J65"/>
    <mergeCell ref="A66:I66"/>
    <mergeCell ref="A67:I67"/>
    <mergeCell ref="A68:I68"/>
    <mergeCell ref="A69:I69"/>
    <mergeCell ref="A70:J70"/>
    <mergeCell ref="A59:J59"/>
    <mergeCell ref="A60:J60"/>
    <mergeCell ref="A61:I61"/>
    <mergeCell ref="A62:I62"/>
    <mergeCell ref="A63:I63"/>
    <mergeCell ref="A46:J46"/>
    <mergeCell ref="A49:J49"/>
    <mergeCell ref="A53:J53"/>
    <mergeCell ref="A57:J57"/>
    <mergeCell ref="A58:K58"/>
    <mergeCell ref="A42:J42"/>
    <mergeCell ref="K3:K4"/>
    <mergeCell ref="A5:K5"/>
    <mergeCell ref="A12:J12"/>
    <mergeCell ref="A16:J16"/>
    <mergeCell ref="A21:J21"/>
    <mergeCell ref="A24:J24"/>
    <mergeCell ref="A27:J27"/>
    <mergeCell ref="A30:J30"/>
    <mergeCell ref="A33:J33"/>
    <mergeCell ref="A36:J36"/>
    <mergeCell ref="A39:J39"/>
    <mergeCell ref="A2:K2"/>
    <mergeCell ref="A3:A4"/>
    <mergeCell ref="B3:B4"/>
    <mergeCell ref="C3:C4"/>
    <mergeCell ref="D3:D4"/>
    <mergeCell ref="E3:E4"/>
    <mergeCell ref="F3:I3"/>
    <mergeCell ref="J3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2912-B930-4915-95CA-213B69E9729C}">
  <dimension ref="A1:D24"/>
  <sheetViews>
    <sheetView showGridLines="0" view="pageBreakPreview" zoomScale="80" zoomScaleNormal="80" zoomScaleSheetLayoutView="80" workbookViewId="0">
      <selection sqref="A1:D1"/>
    </sheetView>
  </sheetViews>
  <sheetFormatPr baseColWidth="10" defaultColWidth="11.5" defaultRowHeight="14"/>
  <cols>
    <col min="1" max="1" width="6.1640625" style="5" customWidth="1"/>
    <col min="2" max="2" width="107.6640625" style="5" customWidth="1"/>
    <col min="3" max="3" width="66.33203125" style="5" customWidth="1"/>
    <col min="4" max="4" width="5.33203125" style="5" customWidth="1"/>
    <col min="5" max="5" width="7.1640625" style="5" customWidth="1"/>
    <col min="6" max="16384" width="11.5" style="5"/>
  </cols>
  <sheetData>
    <row r="1" spans="1:4" ht="49.5" customHeight="1">
      <c r="A1" s="332" t="s">
        <v>132</v>
      </c>
      <c r="B1" s="332"/>
      <c r="C1" s="332"/>
      <c r="D1" s="332"/>
    </row>
    <row r="2" spans="1:4" ht="21" customHeight="1">
      <c r="A2" s="333"/>
      <c r="B2" s="334"/>
      <c r="C2" s="334"/>
      <c r="D2" s="334"/>
    </row>
    <row r="3" spans="1:4" ht="21" customHeight="1">
      <c r="A3" s="28" t="s">
        <v>133</v>
      </c>
      <c r="B3" s="69"/>
      <c r="C3" s="233" t="s">
        <v>134</v>
      </c>
      <c r="D3" s="337"/>
    </row>
    <row r="4" spans="1:4" ht="21" customHeight="1">
      <c r="A4" s="35" t="s">
        <v>135</v>
      </c>
      <c r="B4" s="70"/>
      <c r="C4" s="234" t="s">
        <v>136</v>
      </c>
      <c r="D4" s="338"/>
    </row>
    <row r="5" spans="1:4" ht="21" customHeight="1">
      <c r="A5" s="29" t="s">
        <v>137</v>
      </c>
      <c r="B5" s="71"/>
      <c r="C5" s="339" t="s">
        <v>138</v>
      </c>
      <c r="D5" s="340"/>
    </row>
    <row r="6" spans="1:4" ht="27" customHeight="1">
      <c r="A6" s="17" t="s">
        <v>7</v>
      </c>
      <c r="B6" s="18"/>
      <c r="C6" s="18"/>
      <c r="D6" s="18"/>
    </row>
    <row r="7" spans="1:4" ht="50" customHeight="1">
      <c r="A7" s="335" t="s">
        <v>139</v>
      </c>
      <c r="B7" s="336"/>
      <c r="C7" s="336"/>
      <c r="D7" s="336"/>
    </row>
    <row r="8" spans="1:4" ht="45.75" customHeight="1">
      <c r="A8" s="7" t="s">
        <v>9</v>
      </c>
      <c r="B8" s="7" t="s">
        <v>140</v>
      </c>
      <c r="C8" s="21" t="s">
        <v>141</v>
      </c>
    </row>
    <row r="9" spans="1:4" ht="40" customHeight="1">
      <c r="A9" s="22">
        <v>1</v>
      </c>
      <c r="B9" s="23"/>
      <c r="C9" s="24"/>
    </row>
    <row r="10" spans="1:4" ht="40" customHeight="1">
      <c r="A10" s="22">
        <v>2</v>
      </c>
      <c r="B10" s="23"/>
      <c r="C10" s="24"/>
    </row>
    <row r="11" spans="1:4" ht="40" customHeight="1">
      <c r="A11" s="22">
        <v>3</v>
      </c>
      <c r="B11" s="23"/>
      <c r="C11" s="24"/>
    </row>
    <row r="12" spans="1:4" ht="40" customHeight="1">
      <c r="A12" s="22">
        <v>4</v>
      </c>
      <c r="B12" s="23"/>
      <c r="C12" s="24"/>
    </row>
    <row r="13" spans="1:4" ht="40" customHeight="1">
      <c r="A13" s="22">
        <v>5</v>
      </c>
      <c r="B13" s="23"/>
      <c r="C13" s="24"/>
    </row>
    <row r="14" spans="1:4" ht="40" customHeight="1">
      <c r="A14" s="22">
        <v>6</v>
      </c>
      <c r="B14" s="25"/>
      <c r="C14" s="24"/>
    </row>
    <row r="15" spans="1:4" ht="40" customHeight="1">
      <c r="A15" s="22">
        <v>7</v>
      </c>
      <c r="B15" s="25"/>
      <c r="C15" s="24"/>
      <c r="D15" s="3"/>
    </row>
    <row r="16" spans="1:4" ht="40" customHeight="1">
      <c r="A16" s="22">
        <v>8</v>
      </c>
      <c r="B16" s="25"/>
      <c r="C16" s="24"/>
    </row>
    <row r="17" spans="1:3" ht="40" customHeight="1">
      <c r="A17" s="22">
        <v>9</v>
      </c>
      <c r="B17" s="23"/>
      <c r="C17" s="24"/>
    </row>
    <row r="18" spans="1:3" ht="40" customHeight="1">
      <c r="A18" s="22">
        <v>10</v>
      </c>
      <c r="B18" s="26"/>
      <c r="C18" s="27"/>
    </row>
    <row r="20" spans="1:3">
      <c r="A20" s="5" t="s">
        <v>142</v>
      </c>
      <c r="B20" s="4"/>
    </row>
    <row r="21" spans="1:3">
      <c r="B21" s="4"/>
    </row>
    <row r="22" spans="1:3">
      <c r="B22" s="4"/>
    </row>
    <row r="23" spans="1:3">
      <c r="B23" s="4"/>
    </row>
    <row r="24" spans="1:3">
      <c r="B24" s="4"/>
    </row>
  </sheetData>
  <mergeCells count="6">
    <mergeCell ref="A1:D1"/>
    <mergeCell ref="A2:D2"/>
    <mergeCell ref="A7:D7"/>
    <mergeCell ref="C3:D3"/>
    <mergeCell ref="C4:D4"/>
    <mergeCell ref="C5:D5"/>
  </mergeCells>
  <pageMargins left="0.7" right="0.7" top="0.75" bottom="0.75" header="0.3" footer="0.3"/>
  <pageSetup paperSize="9" scale="43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6" ma:contentTypeDescription="Crear nuevo documento." ma:contentTypeScope="" ma:versionID="0a2dcbce3d1eb67d90bc38f860a21db9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685897e794e9079f8085b7878f7c7f9b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</documentManagement>
</p:properties>
</file>

<file path=customXml/itemProps1.xml><?xml version="1.0" encoding="utf-8"?>
<ds:datastoreItem xmlns:ds="http://schemas.openxmlformats.org/officeDocument/2006/customXml" ds:itemID="{38EF6947-5C04-4AB8-BE6F-360293244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2C1776-BD0E-46AB-8268-452F1085F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E01C71-F04E-4548-BC91-E84B5F576AF2}">
  <ds:schemaRefs>
    <ds:schemaRef ds:uri="http://schemas.microsoft.com/office/2006/metadata/properties"/>
    <ds:schemaRef ds:uri="http://schemas.microsoft.com/office/infopath/2007/PartnerControls"/>
    <ds:schemaRef ds:uri="7af1a8e7-50c0-4a08-a12d-46053eef02ff"/>
    <ds:schemaRef ds:uri="440ad6e9-74fc-41c0-90ce-2f3dee2449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1. Formato cotización</vt:lpstr>
      <vt:lpstr>2. APU's</vt:lpstr>
      <vt:lpstr>2.1 Tipo I</vt:lpstr>
      <vt:lpstr>2.2 Tipo II</vt:lpstr>
      <vt:lpstr>3. Sugerencias</vt:lpstr>
      <vt:lpstr>'1. Formato cotización'!Área_de_impresión</vt:lpstr>
      <vt:lpstr>'2. APU''s'!Área_de_impresión</vt:lpstr>
      <vt:lpstr>'3. Sugerencias'!Área_de_impresión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YPBR</cp:lastModifiedBy>
  <cp:revision/>
  <dcterms:created xsi:type="dcterms:W3CDTF">2020-09-21T14:35:16Z</dcterms:created>
  <dcterms:modified xsi:type="dcterms:W3CDTF">2023-02-21T00:50:21Z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